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PERCY JAVIER\NOMINA 2024\"/>
    </mc:Choice>
  </mc:AlternateContent>
  <bookViews>
    <workbookView xWindow="0" yWindow="0" windowWidth="28800" windowHeight="12435" activeTab="1"/>
  </bookViews>
  <sheets>
    <sheet name="NOMINA INTERNA " sheetId="13" r:id="rId1"/>
    <sheet name="SERVICIOS PRESTADOS " sheetId="14" r:id="rId2"/>
  </sheets>
  <definedNames>
    <definedName name="_xlnm._FilterDatabase" localSheetId="0" hidden="1">'NOMINA INTERNA '!$A$7:$V$56</definedName>
    <definedName name="_xlnm._FilterDatabase" localSheetId="1" hidden="1">'SERVICIOS PRESTADOS '!$A$7:$V$176</definedName>
    <definedName name="_xlnm.Print_Area" localSheetId="0">'NOMINA INTERNA '!$B$1:$V$64</definedName>
    <definedName name="_xlnm.Print_Titles" localSheetId="0">'NOMINA INTERNA '!$1:$9</definedName>
    <definedName name="_xlnm.Print_Titles" localSheetId="1">'SERVICIOS PRESTADOS '!$1:$9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6" i="14" l="1"/>
  <c r="R169" i="14"/>
  <c r="K176" i="14" l="1"/>
  <c r="N175" i="14"/>
  <c r="L175" i="14"/>
  <c r="R175" i="14" s="1"/>
  <c r="P175" i="14"/>
  <c r="P172" i="14"/>
  <c r="O175" i="14"/>
  <c r="O172" i="14"/>
  <c r="N172" i="14"/>
  <c r="M175" i="14"/>
  <c r="T175" i="14" s="1"/>
  <c r="M172" i="14"/>
  <c r="L167" i="14"/>
  <c r="L169" i="14"/>
  <c r="L172" i="14"/>
  <c r="R172" i="14" s="1"/>
  <c r="S175" i="14" l="1"/>
  <c r="U175" i="14" s="1"/>
  <c r="K56" i="13"/>
  <c r="L10" i="13"/>
  <c r="L11" i="14" l="1"/>
  <c r="L10" i="14"/>
  <c r="Q176" i="14" l="1"/>
  <c r="N11" i="13" l="1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10" i="13"/>
  <c r="M56" i="13" s="1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T168" i="14"/>
  <c r="T170" i="14"/>
  <c r="T171" i="14"/>
  <c r="T173" i="14"/>
  <c r="T174" i="14"/>
  <c r="S168" i="14"/>
  <c r="U168" i="14" s="1"/>
  <c r="S170" i="14"/>
  <c r="U170" i="14" s="1"/>
  <c r="S171" i="14"/>
  <c r="U171" i="14" s="1"/>
  <c r="S173" i="14"/>
  <c r="U173" i="14" s="1"/>
  <c r="S174" i="14"/>
  <c r="U174" i="14" s="1"/>
  <c r="R168" i="14"/>
  <c r="R170" i="14"/>
  <c r="R171" i="14"/>
  <c r="R173" i="14"/>
  <c r="R174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9" i="14"/>
  <c r="P10" i="14"/>
  <c r="O11" i="14"/>
  <c r="S11" i="14" s="1"/>
  <c r="U11" i="14" s="1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9" i="14"/>
  <c r="O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156" i="14"/>
  <c r="N157" i="14"/>
  <c r="N158" i="14"/>
  <c r="N159" i="14"/>
  <c r="N160" i="14"/>
  <c r="N161" i="14"/>
  <c r="N162" i="14"/>
  <c r="N163" i="14"/>
  <c r="N164" i="14"/>
  <c r="N165" i="14"/>
  <c r="N166" i="14"/>
  <c r="N167" i="14"/>
  <c r="N169" i="14"/>
  <c r="N10" i="14"/>
  <c r="M11" i="14"/>
  <c r="M12" i="14"/>
  <c r="M13" i="14"/>
  <c r="T13" i="14" s="1"/>
  <c r="M14" i="14"/>
  <c r="M15" i="14"/>
  <c r="T15" i="14" s="1"/>
  <c r="M16" i="14"/>
  <c r="M17" i="14"/>
  <c r="T17" i="14" s="1"/>
  <c r="M18" i="14"/>
  <c r="M19" i="14"/>
  <c r="M20" i="14"/>
  <c r="M21" i="14"/>
  <c r="T21" i="14" s="1"/>
  <c r="M22" i="14"/>
  <c r="M23" i="14"/>
  <c r="M24" i="14"/>
  <c r="M25" i="14"/>
  <c r="T25" i="14" s="1"/>
  <c r="M26" i="14"/>
  <c r="M27" i="14"/>
  <c r="M28" i="14"/>
  <c r="M29" i="14"/>
  <c r="T29" i="14" s="1"/>
  <c r="M30" i="14"/>
  <c r="M31" i="14"/>
  <c r="M32" i="14"/>
  <c r="T32" i="14" s="1"/>
  <c r="M33" i="14"/>
  <c r="M34" i="14"/>
  <c r="M35" i="14"/>
  <c r="T35" i="14" s="1"/>
  <c r="M36" i="14"/>
  <c r="M37" i="14"/>
  <c r="T37" i="14" s="1"/>
  <c r="M38" i="14"/>
  <c r="M39" i="14"/>
  <c r="M40" i="14"/>
  <c r="M41" i="14"/>
  <c r="T41" i="14" s="1"/>
  <c r="M42" i="14"/>
  <c r="M43" i="14"/>
  <c r="M44" i="14"/>
  <c r="M45" i="14"/>
  <c r="T45" i="14" s="1"/>
  <c r="M46" i="14"/>
  <c r="M47" i="14"/>
  <c r="T47" i="14" s="1"/>
  <c r="M48" i="14"/>
  <c r="M49" i="14"/>
  <c r="T49" i="14" s="1"/>
  <c r="M50" i="14"/>
  <c r="M51" i="14"/>
  <c r="M52" i="14"/>
  <c r="T52" i="14" s="1"/>
  <c r="M53" i="14"/>
  <c r="M54" i="14"/>
  <c r="M55" i="14"/>
  <c r="M56" i="14"/>
  <c r="T56" i="14" s="1"/>
  <c r="M57" i="14"/>
  <c r="M58" i="14"/>
  <c r="T58" i="14" s="1"/>
  <c r="M59" i="14"/>
  <c r="M60" i="14"/>
  <c r="T60" i="14" s="1"/>
  <c r="M61" i="14"/>
  <c r="M62" i="14"/>
  <c r="M63" i="14"/>
  <c r="T63" i="14" s="1"/>
  <c r="M64" i="14"/>
  <c r="M65" i="14"/>
  <c r="M66" i="14"/>
  <c r="M67" i="14"/>
  <c r="T67" i="14" s="1"/>
  <c r="M68" i="14"/>
  <c r="M69" i="14"/>
  <c r="M70" i="14"/>
  <c r="M71" i="14"/>
  <c r="M72" i="14"/>
  <c r="T72" i="14" s="1"/>
  <c r="M73" i="14"/>
  <c r="M74" i="14"/>
  <c r="T74" i="14" s="1"/>
  <c r="M75" i="14"/>
  <c r="M76" i="14"/>
  <c r="M77" i="14"/>
  <c r="M78" i="14"/>
  <c r="M79" i="14"/>
  <c r="M80" i="14"/>
  <c r="M81" i="14"/>
  <c r="T81" i="14" s="1"/>
  <c r="M82" i="14"/>
  <c r="M83" i="14"/>
  <c r="M84" i="14"/>
  <c r="M85" i="14"/>
  <c r="T85" i="14" s="1"/>
  <c r="M86" i="14"/>
  <c r="M87" i="14"/>
  <c r="M88" i="14"/>
  <c r="T88" i="14" s="1"/>
  <c r="M89" i="14"/>
  <c r="M90" i="14"/>
  <c r="M91" i="14"/>
  <c r="M92" i="14"/>
  <c r="T92" i="14" s="1"/>
  <c r="M93" i="14"/>
  <c r="M94" i="14"/>
  <c r="M95" i="14"/>
  <c r="T95" i="14" s="1"/>
  <c r="M96" i="14"/>
  <c r="M97" i="14"/>
  <c r="M98" i="14"/>
  <c r="M99" i="14"/>
  <c r="T99" i="14" s="1"/>
  <c r="M100" i="14"/>
  <c r="M101" i="14"/>
  <c r="M102" i="14"/>
  <c r="T102" i="14" s="1"/>
  <c r="M103" i="14"/>
  <c r="M104" i="14"/>
  <c r="M105" i="14"/>
  <c r="M106" i="14"/>
  <c r="M107" i="14"/>
  <c r="M108" i="14"/>
  <c r="T108" i="14" s="1"/>
  <c r="M109" i="14"/>
  <c r="M110" i="14"/>
  <c r="M111" i="14"/>
  <c r="T111" i="14" s="1"/>
  <c r="M112" i="14"/>
  <c r="M113" i="14"/>
  <c r="M114" i="14"/>
  <c r="T114" i="14" s="1"/>
  <c r="M115" i="14"/>
  <c r="M116" i="14"/>
  <c r="M117" i="14"/>
  <c r="M118" i="14"/>
  <c r="T118" i="14" s="1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T147" i="14" s="1"/>
  <c r="M148" i="14"/>
  <c r="M149" i="14"/>
  <c r="M150" i="14"/>
  <c r="M151" i="14"/>
  <c r="T151" i="14" s="1"/>
  <c r="M152" i="14"/>
  <c r="M153" i="14"/>
  <c r="M154" i="14"/>
  <c r="M155" i="14"/>
  <c r="T155" i="14" s="1"/>
  <c r="M156" i="14"/>
  <c r="M157" i="14"/>
  <c r="M158" i="14"/>
  <c r="M159" i="14"/>
  <c r="T159" i="14" s="1"/>
  <c r="M160" i="14"/>
  <c r="M161" i="14"/>
  <c r="M162" i="14"/>
  <c r="M163" i="14"/>
  <c r="T163" i="14" s="1"/>
  <c r="M164" i="14"/>
  <c r="M165" i="14"/>
  <c r="M166" i="14"/>
  <c r="M167" i="14"/>
  <c r="M169" i="14"/>
  <c r="M10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S31" i="14" s="1"/>
  <c r="U31" i="14" s="1"/>
  <c r="L32" i="14"/>
  <c r="L33" i="14"/>
  <c r="L34" i="14"/>
  <c r="L35" i="14"/>
  <c r="L36" i="14"/>
  <c r="L37" i="14"/>
  <c r="R37" i="14" s="1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S53" i="14" s="1"/>
  <c r="U53" i="14" s="1"/>
  <c r="L54" i="14"/>
  <c r="L55" i="14"/>
  <c r="S55" i="14" s="1"/>
  <c r="U55" i="14" s="1"/>
  <c r="L56" i="14"/>
  <c r="L57" i="14"/>
  <c r="S57" i="14" s="1"/>
  <c r="U57" i="14" s="1"/>
  <c r="L58" i="14"/>
  <c r="L59" i="14"/>
  <c r="S59" i="14" s="1"/>
  <c r="U59" i="14" s="1"/>
  <c r="L60" i="14"/>
  <c r="L61" i="14"/>
  <c r="L62" i="14"/>
  <c r="L63" i="14"/>
  <c r="L64" i="14"/>
  <c r="L65" i="14"/>
  <c r="L66" i="14"/>
  <c r="L67" i="14"/>
  <c r="L68" i="14"/>
  <c r="L69" i="14"/>
  <c r="L70" i="14"/>
  <c r="L71" i="14"/>
  <c r="S71" i="14" s="1"/>
  <c r="U71" i="14" s="1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R85" i="14" s="1"/>
  <c r="L86" i="14"/>
  <c r="L87" i="14"/>
  <c r="L88" i="14"/>
  <c r="L89" i="14"/>
  <c r="L90" i="14"/>
  <c r="L91" i="14"/>
  <c r="S91" i="14" s="1"/>
  <c r="U91" i="14" s="1"/>
  <c r="L92" i="14"/>
  <c r="L93" i="14"/>
  <c r="S93" i="14" s="1"/>
  <c r="U93" i="14" s="1"/>
  <c r="L94" i="14"/>
  <c r="L95" i="14"/>
  <c r="S95" i="14" s="1"/>
  <c r="U95" i="14" s="1"/>
  <c r="L96" i="14"/>
  <c r="L97" i="14"/>
  <c r="L98" i="14"/>
  <c r="L99" i="14"/>
  <c r="L100" i="14"/>
  <c r="L101" i="14"/>
  <c r="L102" i="14"/>
  <c r="L103" i="14"/>
  <c r="S103" i="14" s="1"/>
  <c r="U103" i="14" s="1"/>
  <c r="L104" i="14"/>
  <c r="L105" i="14"/>
  <c r="L106" i="14"/>
  <c r="L107" i="14"/>
  <c r="S107" i="14" s="1"/>
  <c r="U107" i="14" s="1"/>
  <c r="L108" i="14"/>
  <c r="L109" i="14"/>
  <c r="S109" i="14" s="1"/>
  <c r="U109" i="14" s="1"/>
  <c r="L110" i="14"/>
  <c r="L111" i="14"/>
  <c r="L112" i="14"/>
  <c r="L113" i="14"/>
  <c r="S113" i="14" s="1"/>
  <c r="U113" i="14" s="1"/>
  <c r="L114" i="14"/>
  <c r="L115" i="14"/>
  <c r="S115" i="14" s="1"/>
  <c r="U115" i="14" s="1"/>
  <c r="L116" i="14"/>
  <c r="L117" i="14"/>
  <c r="S117" i="14" s="1"/>
  <c r="U117" i="14" s="1"/>
  <c r="L118" i="14"/>
  <c r="L119" i="14"/>
  <c r="S119" i="14" s="1"/>
  <c r="U119" i="14" s="1"/>
  <c r="L120" i="14"/>
  <c r="L121" i="14"/>
  <c r="L122" i="14"/>
  <c r="L123" i="14"/>
  <c r="L124" i="14"/>
  <c r="L125" i="14"/>
  <c r="L126" i="14"/>
  <c r="L127" i="14"/>
  <c r="L128" i="14"/>
  <c r="L129" i="14"/>
  <c r="S129" i="14" s="1"/>
  <c r="U129" i="14" s="1"/>
  <c r="L130" i="14"/>
  <c r="L131" i="14"/>
  <c r="S131" i="14" s="1"/>
  <c r="U131" i="14" s="1"/>
  <c r="L132" i="14"/>
  <c r="L133" i="14"/>
  <c r="S133" i="14" s="1"/>
  <c r="U133" i="14" s="1"/>
  <c r="L134" i="14"/>
  <c r="L135" i="14"/>
  <c r="L136" i="14"/>
  <c r="L137" i="14"/>
  <c r="S137" i="14" s="1"/>
  <c r="U137" i="14" s="1"/>
  <c r="L138" i="14"/>
  <c r="L139" i="14"/>
  <c r="L140" i="14"/>
  <c r="L141" i="14"/>
  <c r="L142" i="14"/>
  <c r="L143" i="14"/>
  <c r="S143" i="14" s="1"/>
  <c r="U143" i="14" s="1"/>
  <c r="L144" i="14"/>
  <c r="L145" i="14"/>
  <c r="L146" i="14"/>
  <c r="L147" i="14"/>
  <c r="S147" i="14" s="1"/>
  <c r="U147" i="14" s="1"/>
  <c r="L148" i="14"/>
  <c r="L149" i="14"/>
  <c r="L150" i="14"/>
  <c r="L151" i="14"/>
  <c r="L152" i="14"/>
  <c r="L153" i="14"/>
  <c r="L154" i="14"/>
  <c r="L155" i="14"/>
  <c r="S155" i="14" s="1"/>
  <c r="U155" i="14" s="1"/>
  <c r="L156" i="14"/>
  <c r="L157" i="14"/>
  <c r="L158" i="14"/>
  <c r="L159" i="14"/>
  <c r="L160" i="14"/>
  <c r="L161" i="14"/>
  <c r="L162" i="14"/>
  <c r="L163" i="14"/>
  <c r="L164" i="14"/>
  <c r="L165" i="14"/>
  <c r="L166" i="14"/>
  <c r="S172" i="14"/>
  <c r="U172" i="14" s="1"/>
  <c r="S145" i="14" l="1"/>
  <c r="U145" i="14" s="1"/>
  <c r="N176" i="14"/>
  <c r="T142" i="14"/>
  <c r="T134" i="14"/>
  <c r="T165" i="14"/>
  <c r="T149" i="14"/>
  <c r="T125" i="14"/>
  <c r="P176" i="14"/>
  <c r="L176" i="14"/>
  <c r="T169" i="14"/>
  <c r="T144" i="14"/>
  <c r="T140" i="14"/>
  <c r="T136" i="14"/>
  <c r="T132" i="14"/>
  <c r="T128" i="14"/>
  <c r="O176" i="14"/>
  <c r="M176" i="14"/>
  <c r="S166" i="14"/>
  <c r="U166" i="14" s="1"/>
  <c r="S162" i="14"/>
  <c r="U162" i="14" s="1"/>
  <c r="S158" i="14"/>
  <c r="U158" i="14" s="1"/>
  <c r="S150" i="14"/>
  <c r="U150" i="14" s="1"/>
  <c r="S126" i="14"/>
  <c r="U126" i="14" s="1"/>
  <c r="S122" i="14"/>
  <c r="U122" i="14" s="1"/>
  <c r="R118" i="14"/>
  <c r="S114" i="14"/>
  <c r="U114" i="14" s="1"/>
  <c r="S106" i="14"/>
  <c r="U106" i="14" s="1"/>
  <c r="S82" i="14"/>
  <c r="U82" i="14" s="1"/>
  <c r="S78" i="14"/>
  <c r="U78" i="14" s="1"/>
  <c r="S50" i="14"/>
  <c r="U50" i="14" s="1"/>
  <c r="S46" i="14"/>
  <c r="U46" i="14" s="1"/>
  <c r="S42" i="14"/>
  <c r="U42" i="14" s="1"/>
  <c r="S30" i="14"/>
  <c r="U30" i="14" s="1"/>
  <c r="S26" i="14"/>
  <c r="U26" i="14" s="1"/>
  <c r="S22" i="14"/>
  <c r="U22" i="14" s="1"/>
  <c r="S164" i="14"/>
  <c r="U164" i="14" s="1"/>
  <c r="S160" i="14"/>
  <c r="U160" i="14" s="1"/>
  <c r="S152" i="14"/>
  <c r="U152" i="14" s="1"/>
  <c r="S148" i="14"/>
  <c r="U148" i="14" s="1"/>
  <c r="S140" i="14"/>
  <c r="U140" i="14" s="1"/>
  <c r="R136" i="14"/>
  <c r="S128" i="14"/>
  <c r="U128" i="14" s="1"/>
  <c r="R108" i="14"/>
  <c r="S100" i="14"/>
  <c r="U100" i="14" s="1"/>
  <c r="S96" i="14"/>
  <c r="U96" i="14" s="1"/>
  <c r="S68" i="14"/>
  <c r="U68" i="14" s="1"/>
  <c r="S64" i="14"/>
  <c r="U64" i="14" s="1"/>
  <c r="S44" i="14"/>
  <c r="U44" i="14" s="1"/>
  <c r="S20" i="14"/>
  <c r="U20" i="14" s="1"/>
  <c r="S16" i="14"/>
  <c r="U16" i="14" s="1"/>
  <c r="T116" i="14"/>
  <c r="T90" i="14"/>
  <c r="T65" i="14"/>
  <c r="T23" i="14"/>
  <c r="S154" i="14"/>
  <c r="U154" i="14" s="1"/>
  <c r="S139" i="14"/>
  <c r="U139" i="14" s="1"/>
  <c r="S135" i="14"/>
  <c r="U135" i="14" s="1"/>
  <c r="S124" i="14"/>
  <c r="U124" i="14" s="1"/>
  <c r="S121" i="14"/>
  <c r="U121" i="14" s="1"/>
  <c r="S105" i="14"/>
  <c r="U105" i="14" s="1"/>
  <c r="S101" i="14"/>
  <c r="U101" i="14" s="1"/>
  <c r="S98" i="14"/>
  <c r="U98" i="14" s="1"/>
  <c r="S94" i="14"/>
  <c r="U94" i="14" s="1"/>
  <c r="S87" i="14"/>
  <c r="U87" i="14" s="1"/>
  <c r="S84" i="14"/>
  <c r="U84" i="14" s="1"/>
  <c r="S80" i="14"/>
  <c r="U80" i="14" s="1"/>
  <c r="S77" i="14"/>
  <c r="U77" i="14" s="1"/>
  <c r="S73" i="14"/>
  <c r="U73" i="14" s="1"/>
  <c r="S70" i="14"/>
  <c r="U70" i="14" s="1"/>
  <c r="S66" i="14"/>
  <c r="U66" i="14" s="1"/>
  <c r="S62" i="14"/>
  <c r="U62" i="14" s="1"/>
  <c r="S48" i="14"/>
  <c r="U48" i="14" s="1"/>
  <c r="S40" i="14"/>
  <c r="U40" i="14" s="1"/>
  <c r="S36" i="14"/>
  <c r="U36" i="14" s="1"/>
  <c r="S34" i="14"/>
  <c r="U34" i="14" s="1"/>
  <c r="S28" i="14"/>
  <c r="U28" i="14" s="1"/>
  <c r="S24" i="14"/>
  <c r="U24" i="14" s="1"/>
  <c r="S12" i="14"/>
  <c r="U12" i="14" s="1"/>
  <c r="N56" i="13"/>
  <c r="R160" i="14"/>
  <c r="R152" i="14"/>
  <c r="R148" i="14"/>
  <c r="R145" i="14"/>
  <c r="R133" i="14"/>
  <c r="T122" i="14"/>
  <c r="R119" i="14"/>
  <c r="R115" i="14"/>
  <c r="R109" i="14"/>
  <c r="R106" i="14"/>
  <c r="T103" i="14"/>
  <c r="R93" i="14"/>
  <c r="R82" i="14"/>
  <c r="R78" i="14"/>
  <c r="R57" i="14"/>
  <c r="R53" i="14"/>
  <c r="R50" i="14"/>
  <c r="R42" i="14"/>
  <c r="R30" i="14"/>
  <c r="R26" i="14"/>
  <c r="T14" i="14"/>
  <c r="R167" i="14"/>
  <c r="T158" i="14"/>
  <c r="R154" i="14"/>
  <c r="R143" i="14"/>
  <c r="R139" i="14"/>
  <c r="R135" i="14"/>
  <c r="T131" i="14"/>
  <c r="T121" i="14"/>
  <c r="R113" i="14"/>
  <c r="T107" i="14"/>
  <c r="R105" i="14"/>
  <c r="R101" i="14"/>
  <c r="T98" i="14"/>
  <c r="T91" i="14"/>
  <c r="R87" i="14"/>
  <c r="T80" i="14"/>
  <c r="R70" i="14"/>
  <c r="T66" i="14"/>
  <c r="R62" i="14"/>
  <c r="T55" i="14"/>
  <c r="R44" i="14"/>
  <c r="T34" i="14"/>
  <c r="T24" i="14"/>
  <c r="R20" i="14"/>
  <c r="R16" i="14"/>
  <c r="L56" i="13"/>
  <c r="S165" i="14"/>
  <c r="U165" i="14" s="1"/>
  <c r="R165" i="14"/>
  <c r="S159" i="14"/>
  <c r="U159" i="14" s="1"/>
  <c r="R159" i="14"/>
  <c r="R151" i="14"/>
  <c r="S151" i="14"/>
  <c r="U151" i="14" s="1"/>
  <c r="S144" i="14"/>
  <c r="U144" i="14" s="1"/>
  <c r="R144" i="14"/>
  <c r="R132" i="14"/>
  <c r="S132" i="14"/>
  <c r="U132" i="14" s="1"/>
  <c r="R125" i="14"/>
  <c r="S125" i="14"/>
  <c r="U125" i="14" s="1"/>
  <c r="S111" i="14"/>
  <c r="U111" i="14" s="1"/>
  <c r="R111" i="14"/>
  <c r="S102" i="14"/>
  <c r="U102" i="14" s="1"/>
  <c r="R102" i="14"/>
  <c r="R99" i="14"/>
  <c r="S99" i="14"/>
  <c r="U99" i="14" s="1"/>
  <c r="S92" i="14"/>
  <c r="U92" i="14" s="1"/>
  <c r="R92" i="14"/>
  <c r="S88" i="14"/>
  <c r="U88" i="14" s="1"/>
  <c r="R88" i="14"/>
  <c r="S81" i="14"/>
  <c r="U81" i="14" s="1"/>
  <c r="R81" i="14"/>
  <c r="S74" i="14"/>
  <c r="U74" i="14" s="1"/>
  <c r="R74" i="14"/>
  <c r="S67" i="14"/>
  <c r="U67" i="14" s="1"/>
  <c r="R67" i="14"/>
  <c r="S63" i="14"/>
  <c r="U63" i="14" s="1"/>
  <c r="R63" i="14"/>
  <c r="S60" i="14"/>
  <c r="U60" i="14" s="1"/>
  <c r="R60" i="14"/>
  <c r="S56" i="14"/>
  <c r="U56" i="14" s="1"/>
  <c r="R56" i="14"/>
  <c r="R52" i="14"/>
  <c r="S52" i="14"/>
  <c r="U52" i="14" s="1"/>
  <c r="S49" i="14"/>
  <c r="U49" i="14" s="1"/>
  <c r="R49" i="14"/>
  <c r="R45" i="14"/>
  <c r="S45" i="14"/>
  <c r="U45" i="14" s="1"/>
  <c r="R41" i="14"/>
  <c r="S41" i="14"/>
  <c r="U41" i="14" s="1"/>
  <c r="S35" i="14"/>
  <c r="U35" i="14" s="1"/>
  <c r="R35" i="14"/>
  <c r="S32" i="14"/>
  <c r="U32" i="14" s="1"/>
  <c r="R32" i="14"/>
  <c r="R29" i="14"/>
  <c r="S29" i="14"/>
  <c r="U29" i="14" s="1"/>
  <c r="S25" i="14"/>
  <c r="U25" i="14" s="1"/>
  <c r="R25" i="14"/>
  <c r="S21" i="14"/>
  <c r="U21" i="14" s="1"/>
  <c r="R21" i="14"/>
  <c r="S17" i="14"/>
  <c r="U17" i="14" s="1"/>
  <c r="R17" i="14"/>
  <c r="R13" i="14"/>
  <c r="S13" i="14"/>
  <c r="U13" i="14" s="1"/>
  <c r="R100" i="14"/>
  <c r="T100" i="14"/>
  <c r="T68" i="14"/>
  <c r="R68" i="14"/>
  <c r="S10" i="14"/>
  <c r="T77" i="14"/>
  <c r="R77" i="14"/>
  <c r="T40" i="14"/>
  <c r="R40" i="14"/>
  <c r="R140" i="14"/>
  <c r="R114" i="14"/>
  <c r="R95" i="14"/>
  <c r="S136" i="14"/>
  <c r="U136" i="14" s="1"/>
  <c r="S118" i="14"/>
  <c r="U118" i="14" s="1"/>
  <c r="S85" i="14"/>
  <c r="U85" i="14" s="1"/>
  <c r="T150" i="14"/>
  <c r="T124" i="14"/>
  <c r="T117" i="14"/>
  <c r="T94" i="14"/>
  <c r="T70" i="14"/>
  <c r="T62" i="14"/>
  <c r="T36" i="14"/>
  <c r="T12" i="14"/>
  <c r="R122" i="14"/>
  <c r="R147" i="14"/>
  <c r="R121" i="14"/>
  <c r="S169" i="14"/>
  <c r="U169" i="14" s="1"/>
  <c r="S37" i="14"/>
  <c r="U37" i="14" s="1"/>
  <c r="R22" i="14"/>
  <c r="T109" i="14"/>
  <c r="T42" i="14"/>
  <c r="R163" i="14"/>
  <c r="R158" i="14"/>
  <c r="R150" i="14"/>
  <c r="R55" i="14"/>
  <c r="R31" i="14"/>
  <c r="R155" i="14"/>
  <c r="R128" i="14"/>
  <c r="S108" i="14"/>
  <c r="U108" i="14" s="1"/>
  <c r="S167" i="14"/>
  <c r="T139" i="14"/>
  <c r="R131" i="14"/>
  <c r="R117" i="14"/>
  <c r="T105" i="14"/>
  <c r="R91" i="14"/>
  <c r="T84" i="14"/>
  <c r="R59" i="14"/>
  <c r="T48" i="14"/>
  <c r="R34" i="14"/>
  <c r="T28" i="14"/>
  <c r="R166" i="14"/>
  <c r="R156" i="14"/>
  <c r="S141" i="14"/>
  <c r="U141" i="14" s="1"/>
  <c r="R141" i="14"/>
  <c r="R126" i="14"/>
  <c r="R112" i="14"/>
  <c r="R103" i="14"/>
  <c r="R96" i="14"/>
  <c r="R89" i="14"/>
  <c r="R75" i="14"/>
  <c r="S75" i="14"/>
  <c r="U75" i="14" s="1"/>
  <c r="R71" i="14"/>
  <c r="R64" i="14"/>
  <c r="R46" i="14"/>
  <c r="S38" i="14"/>
  <c r="U38" i="14" s="1"/>
  <c r="R38" i="14"/>
  <c r="R33" i="14"/>
  <c r="S33" i="14"/>
  <c r="U33" i="14" s="1"/>
  <c r="S18" i="14"/>
  <c r="U18" i="14" s="1"/>
  <c r="R18" i="14"/>
  <c r="S14" i="14"/>
  <c r="U14" i="14" s="1"/>
  <c r="R14" i="14"/>
  <c r="T172" i="14"/>
  <c r="T166" i="14"/>
  <c r="T162" i="14"/>
  <c r="T160" i="14"/>
  <c r="T156" i="14"/>
  <c r="T152" i="14"/>
  <c r="T148" i="14"/>
  <c r="T145" i="14"/>
  <c r="T141" i="14"/>
  <c r="T137" i="14"/>
  <c r="T133" i="14"/>
  <c r="T129" i="14"/>
  <c r="T126" i="14"/>
  <c r="T119" i="14"/>
  <c r="T115" i="14"/>
  <c r="T112" i="14"/>
  <c r="T106" i="14"/>
  <c r="T96" i="14"/>
  <c r="T93" i="14"/>
  <c r="T89" i="14"/>
  <c r="T82" i="14"/>
  <c r="T78" i="14"/>
  <c r="T75" i="14"/>
  <c r="T71" i="14"/>
  <c r="T64" i="14"/>
  <c r="T57" i="14"/>
  <c r="T53" i="14"/>
  <c r="T50" i="14"/>
  <c r="T46" i="14"/>
  <c r="T38" i="14"/>
  <c r="T33" i="14"/>
  <c r="T30" i="14"/>
  <c r="T26" i="14"/>
  <c r="T22" i="14"/>
  <c r="T18" i="14"/>
  <c r="R137" i="14"/>
  <c r="R129" i="14"/>
  <c r="R124" i="14"/>
  <c r="R98" i="14"/>
  <c r="R73" i="14"/>
  <c r="R48" i="14"/>
  <c r="R12" i="14"/>
  <c r="S156" i="14"/>
  <c r="U156" i="14" s="1"/>
  <c r="S112" i="14"/>
  <c r="U112" i="14" s="1"/>
  <c r="S89" i="14"/>
  <c r="U89" i="14" s="1"/>
  <c r="S163" i="14"/>
  <c r="U163" i="14" s="1"/>
  <c r="S161" i="14"/>
  <c r="U161" i="14" s="1"/>
  <c r="R161" i="14"/>
  <c r="S157" i="14"/>
  <c r="U157" i="14" s="1"/>
  <c r="R157" i="14"/>
  <c r="S153" i="14"/>
  <c r="U153" i="14" s="1"/>
  <c r="R153" i="14"/>
  <c r="S149" i="14"/>
  <c r="U149" i="14" s="1"/>
  <c r="R149" i="14"/>
  <c r="S146" i="14"/>
  <c r="U146" i="14" s="1"/>
  <c r="R146" i="14"/>
  <c r="S142" i="14"/>
  <c r="U142" i="14" s="1"/>
  <c r="R142" i="14"/>
  <c r="S138" i="14"/>
  <c r="U138" i="14" s="1"/>
  <c r="R138" i="14"/>
  <c r="S134" i="14"/>
  <c r="U134" i="14" s="1"/>
  <c r="R134" i="14"/>
  <c r="S130" i="14"/>
  <c r="U130" i="14" s="1"/>
  <c r="R130" i="14"/>
  <c r="S127" i="14"/>
  <c r="U127" i="14" s="1"/>
  <c r="R127" i="14"/>
  <c r="S123" i="14"/>
  <c r="U123" i="14" s="1"/>
  <c r="R123" i="14"/>
  <c r="S120" i="14"/>
  <c r="U120" i="14" s="1"/>
  <c r="R120" i="14"/>
  <c r="S116" i="14"/>
  <c r="U116" i="14" s="1"/>
  <c r="R116" i="14"/>
  <c r="S110" i="14"/>
  <c r="U110" i="14" s="1"/>
  <c r="R110" i="14"/>
  <c r="S104" i="14"/>
  <c r="U104" i="14" s="1"/>
  <c r="R104" i="14"/>
  <c r="S97" i="14"/>
  <c r="U97" i="14" s="1"/>
  <c r="R97" i="14"/>
  <c r="S90" i="14"/>
  <c r="U90" i="14" s="1"/>
  <c r="R90" i="14"/>
  <c r="S86" i="14"/>
  <c r="U86" i="14" s="1"/>
  <c r="R86" i="14"/>
  <c r="S83" i="14"/>
  <c r="U83" i="14" s="1"/>
  <c r="R83" i="14"/>
  <c r="S79" i="14"/>
  <c r="U79" i="14" s="1"/>
  <c r="R79" i="14"/>
  <c r="S76" i="14"/>
  <c r="U76" i="14" s="1"/>
  <c r="R76" i="14"/>
  <c r="S72" i="14"/>
  <c r="U72" i="14" s="1"/>
  <c r="R72" i="14"/>
  <c r="S69" i="14"/>
  <c r="U69" i="14" s="1"/>
  <c r="R69" i="14"/>
  <c r="S65" i="14"/>
  <c r="U65" i="14" s="1"/>
  <c r="R65" i="14"/>
  <c r="S61" i="14"/>
  <c r="U61" i="14" s="1"/>
  <c r="R61" i="14"/>
  <c r="S58" i="14"/>
  <c r="U58" i="14" s="1"/>
  <c r="R58" i="14"/>
  <c r="S54" i="14"/>
  <c r="U54" i="14" s="1"/>
  <c r="R54" i="14"/>
  <c r="S51" i="14"/>
  <c r="U51" i="14" s="1"/>
  <c r="R51" i="14"/>
  <c r="S47" i="14"/>
  <c r="U47" i="14" s="1"/>
  <c r="R47" i="14"/>
  <c r="S43" i="14"/>
  <c r="U43" i="14" s="1"/>
  <c r="R43" i="14"/>
  <c r="S39" i="14"/>
  <c r="U39" i="14" s="1"/>
  <c r="R39" i="14"/>
  <c r="S27" i="14"/>
  <c r="U27" i="14" s="1"/>
  <c r="R27" i="14"/>
  <c r="S23" i="14"/>
  <c r="U23" i="14" s="1"/>
  <c r="R23" i="14"/>
  <c r="S19" i="14"/>
  <c r="U19" i="14" s="1"/>
  <c r="R19" i="14"/>
  <c r="S15" i="14"/>
  <c r="U15" i="14" s="1"/>
  <c r="R15" i="14"/>
  <c r="T10" i="14"/>
  <c r="R10" i="14"/>
  <c r="T167" i="14"/>
  <c r="T161" i="14"/>
  <c r="T157" i="14"/>
  <c r="T153" i="14"/>
  <c r="T146" i="14"/>
  <c r="T138" i="14"/>
  <c r="T130" i="14"/>
  <c r="T127" i="14"/>
  <c r="T123" i="14"/>
  <c r="T120" i="14"/>
  <c r="T110" i="14"/>
  <c r="T104" i="14"/>
  <c r="T97" i="14"/>
  <c r="T86" i="14"/>
  <c r="T83" i="14"/>
  <c r="T79" i="14"/>
  <c r="T76" i="14"/>
  <c r="T69" i="14"/>
  <c r="T61" i="14"/>
  <c r="T54" i="14"/>
  <c r="T51" i="14"/>
  <c r="T43" i="14"/>
  <c r="T39" i="14"/>
  <c r="T27" i="14"/>
  <c r="T19" i="14"/>
  <c r="T11" i="14"/>
  <c r="R11" i="14"/>
  <c r="T154" i="14"/>
  <c r="T135" i="14"/>
  <c r="R107" i="14"/>
  <c r="R94" i="14"/>
  <c r="R80" i="14"/>
  <c r="R66" i="14"/>
  <c r="R36" i="14"/>
  <c r="R24" i="14"/>
  <c r="T20" i="14"/>
  <c r="R84" i="14"/>
  <c r="R28" i="14"/>
  <c r="T164" i="14"/>
  <c r="T143" i="14"/>
  <c r="T113" i="14"/>
  <c r="T101" i="14"/>
  <c r="T87" i="14"/>
  <c r="T73" i="14"/>
  <c r="T59" i="14"/>
  <c r="T44" i="14"/>
  <c r="T31" i="14"/>
  <c r="T16" i="14"/>
  <c r="R164" i="14"/>
  <c r="R162" i="14"/>
  <c r="T176" i="14" l="1"/>
  <c r="U167" i="14"/>
  <c r="U176" i="14" s="1"/>
  <c r="S176" i="14"/>
  <c r="U10" i="14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10" i="13"/>
  <c r="O56" i="13" s="1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10" i="13"/>
  <c r="P56" i="13" l="1"/>
  <c r="T53" i="13"/>
  <c r="S53" i="13"/>
  <c r="U53" i="13" s="1"/>
  <c r="T47" i="13"/>
  <c r="T41" i="13"/>
  <c r="T37" i="13"/>
  <c r="T33" i="13"/>
  <c r="T29" i="13"/>
  <c r="T25" i="13"/>
  <c r="T22" i="13"/>
  <c r="S45" i="13"/>
  <c r="U45" i="13" s="1"/>
  <c r="T19" i="13"/>
  <c r="T15" i="13"/>
  <c r="T11" i="13"/>
  <c r="S54" i="13"/>
  <c r="S50" i="13"/>
  <c r="U50" i="13" s="1"/>
  <c r="S46" i="13"/>
  <c r="U46" i="13" s="1"/>
  <c r="S32" i="13"/>
  <c r="U32" i="13" s="1"/>
  <c r="S28" i="13"/>
  <c r="U28" i="13" s="1"/>
  <c r="S24" i="13"/>
  <c r="U24" i="13" s="1"/>
  <c r="S10" i="13"/>
  <c r="S42" i="13"/>
  <c r="U42" i="13" s="1"/>
  <c r="T54" i="13"/>
  <c r="S18" i="13"/>
  <c r="U18" i="13" s="1"/>
  <c r="S14" i="13"/>
  <c r="U14" i="13" s="1"/>
  <c r="R19" i="13"/>
  <c r="S51" i="13"/>
  <c r="U51" i="13" s="1"/>
  <c r="R15" i="13"/>
  <c r="R42" i="13"/>
  <c r="T34" i="13"/>
  <c r="T26" i="13"/>
  <c r="T16" i="13"/>
  <c r="R29" i="13"/>
  <c r="S52" i="13"/>
  <c r="U52" i="13" s="1"/>
  <c r="S48" i="13"/>
  <c r="U48" i="13" s="1"/>
  <c r="S38" i="13"/>
  <c r="U38" i="13" s="1"/>
  <c r="S34" i="13"/>
  <c r="U34" i="13" s="1"/>
  <c r="S30" i="13"/>
  <c r="U30" i="13" s="1"/>
  <c r="S26" i="13"/>
  <c r="U26" i="13" s="1"/>
  <c r="S23" i="13"/>
  <c r="U23" i="13" s="1"/>
  <c r="S16" i="13"/>
  <c r="U16" i="13" s="1"/>
  <c r="S12" i="13"/>
  <c r="U12" i="13" s="1"/>
  <c r="S43" i="13"/>
  <c r="U43" i="13" s="1"/>
  <c r="R33" i="13"/>
  <c r="R55" i="13"/>
  <c r="T50" i="13"/>
  <c r="S55" i="13"/>
  <c r="U55" i="13" s="1"/>
  <c r="S47" i="13"/>
  <c r="U47" i="13" s="1"/>
  <c r="R37" i="13"/>
  <c r="R25" i="13"/>
  <c r="R22" i="13"/>
  <c r="R44" i="13"/>
  <c r="R14" i="13"/>
  <c r="T42" i="13"/>
  <c r="R49" i="13"/>
  <c r="R40" i="13"/>
  <c r="R36" i="13"/>
  <c r="R28" i="13"/>
  <c r="R21" i="13"/>
  <c r="T51" i="13"/>
  <c r="T55" i="13"/>
  <c r="R51" i="13"/>
  <c r="R38" i="13"/>
  <c r="R34" i="13"/>
  <c r="R30" i="13"/>
  <c r="R26" i="13"/>
  <c r="R23" i="13"/>
  <c r="R16" i="13"/>
  <c r="R12" i="13"/>
  <c r="R10" i="13"/>
  <c r="R39" i="13"/>
  <c r="R31" i="13"/>
  <c r="R20" i="13"/>
  <c r="R13" i="13"/>
  <c r="T10" i="13"/>
  <c r="T45" i="13"/>
  <c r="S36" i="13"/>
  <c r="U36" i="13" s="1"/>
  <c r="S21" i="13"/>
  <c r="U21" i="13" s="1"/>
  <c r="T31" i="13"/>
  <c r="T17" i="13"/>
  <c r="T48" i="13"/>
  <c r="T39" i="13"/>
  <c r="T27" i="13"/>
  <c r="T20" i="13"/>
  <c r="T13" i="13"/>
  <c r="R46" i="13"/>
  <c r="R32" i="13"/>
  <c r="R24" i="13"/>
  <c r="R18" i="13"/>
  <c r="S35" i="13"/>
  <c r="U35" i="13" s="1"/>
  <c r="S27" i="13"/>
  <c r="U27" i="13" s="1"/>
  <c r="S17" i="13"/>
  <c r="U17" i="13" s="1"/>
  <c r="T38" i="13"/>
  <c r="T12" i="13"/>
  <c r="S40" i="13"/>
  <c r="U40" i="13" s="1"/>
  <c r="R35" i="13"/>
  <c r="R27" i="13"/>
  <c r="R17" i="13"/>
  <c r="T52" i="13"/>
  <c r="T43" i="13"/>
  <c r="T35" i="13"/>
  <c r="R53" i="13"/>
  <c r="S39" i="13"/>
  <c r="U39" i="13" s="1"/>
  <c r="S31" i="13"/>
  <c r="U31" i="13" s="1"/>
  <c r="S20" i="13"/>
  <c r="U20" i="13" s="1"/>
  <c r="S13" i="13"/>
  <c r="U13" i="13" s="1"/>
  <c r="T30" i="13"/>
  <c r="T23" i="13"/>
  <c r="S49" i="13"/>
  <c r="U49" i="13" s="1"/>
  <c r="S44" i="13"/>
  <c r="U44" i="13" s="1"/>
  <c r="T49" i="13"/>
  <c r="T46" i="13"/>
  <c r="T44" i="13"/>
  <c r="T40" i="13"/>
  <c r="T36" i="13"/>
  <c r="T32" i="13"/>
  <c r="T28" i="13"/>
  <c r="T24" i="13"/>
  <c r="T21" i="13"/>
  <c r="T18" i="13"/>
  <c r="T14" i="13"/>
  <c r="S37" i="13"/>
  <c r="U37" i="13" s="1"/>
  <c r="S33" i="13"/>
  <c r="U33" i="13" s="1"/>
  <c r="S29" i="13"/>
  <c r="U29" i="13" s="1"/>
  <c r="S25" i="13"/>
  <c r="U25" i="13" s="1"/>
  <c r="S22" i="13"/>
  <c r="U22" i="13" s="1"/>
  <c r="S19" i="13"/>
  <c r="U19" i="13" s="1"/>
  <c r="S15" i="13"/>
  <c r="U15" i="13" s="1"/>
  <c r="S11" i="13"/>
  <c r="U11" i="13" s="1"/>
  <c r="R41" i="13"/>
  <c r="R54" i="13"/>
  <c r="R50" i="13"/>
  <c r="R47" i="13"/>
  <c r="R11" i="13"/>
  <c r="R52" i="13"/>
  <c r="R48" i="13"/>
  <c r="R45" i="13"/>
  <c r="R43" i="13"/>
  <c r="S41" i="13"/>
  <c r="U41" i="13" s="1"/>
  <c r="R56" i="13" l="1"/>
  <c r="T56" i="13"/>
  <c r="U10" i="13"/>
  <c r="U56" i="13" s="1"/>
  <c r="S56" i="13"/>
  <c r="Q56" i="13"/>
</calcChain>
</file>

<file path=xl/comments1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<sst xmlns="http://schemas.openxmlformats.org/spreadsheetml/2006/main" count="1384" uniqueCount="643">
  <si>
    <t xml:space="preserve">Servicio Nacional de Salud </t>
  </si>
  <si>
    <t>TOTAL GENERAL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</si>
  <si>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</si>
  <si>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</si>
  <si>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</si>
  <si>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</si>
  <si>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</si>
  <si>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</si>
  <si>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</si>
  <si>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</si>
  <si>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</si>
  <si>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</si>
  <si>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</si>
  <si>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</si>
  <si>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</si>
  <si>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</si>
  <si>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</si>
  <si>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</si>
  <si>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</si>
  <si>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</si>
  <si>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</si>
  <si>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</si>
  <si>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</si>
  <si>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</si>
  <si>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</si>
  <si>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</si>
  <si>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</si>
  <si>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</si>
  <si>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</si>
  <si>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</si>
  <si>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</si>
  <si>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</si>
  <si>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>ALTAGRACIA MARIBER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</si>
  <si>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</si>
  <si>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</si>
  <si>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</si>
  <si>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</si>
  <si>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</si>
  <si>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</si>
  <si>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</si>
  <si>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ELIZABETH</t>
  </si>
  <si>
    <t>ESPIFIO</t>
  </si>
  <si>
    <t xml:space="preserve">EYMY JULY </t>
  </si>
  <si>
    <t>FLOR DANIA</t>
  </si>
  <si>
    <t>FRANCISCA YULEYMI</t>
  </si>
  <si>
    <t>GERMAN</t>
  </si>
  <si>
    <t>INES DEL CARMEN</t>
  </si>
  <si>
    <t>JEFFERSON ROOSEVELT</t>
  </si>
  <si>
    <t>JOSE FRANCISCO</t>
  </si>
  <si>
    <t>JUAN</t>
  </si>
  <si>
    <t xml:space="preserve">WINY ALEXANDRA </t>
  </si>
  <si>
    <t xml:space="preserve">JULIA 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</si>
  <si>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</si>
  <si>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</si>
  <si>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</si>
  <si>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</si>
  <si>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</si>
  <si>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</si>
  <si>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</si>
  <si>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</si>
  <si>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</si>
  <si>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</si>
  <si>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</si>
  <si>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LUCY NIEVE</t>
  </si>
  <si>
    <t>SOCIA ANDREA JOSELIN</t>
  </si>
  <si>
    <t>YANDRY MARIEL</t>
  </si>
  <si>
    <t>YUDITH ALEJANDRA</t>
  </si>
  <si>
    <t>MARTINEZ RODRIGUEZ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</si>
  <si>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</si>
  <si>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</si>
  <si>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</si>
  <si>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</si>
  <si>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</si>
  <si>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</si>
  <si>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</si>
  <si>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MARTINEZ SIERRA</t>
  </si>
  <si>
    <t>RAMIREZ MENDEZ</t>
  </si>
  <si>
    <t>ASENCIO SOSA</t>
  </si>
  <si>
    <t>VERAS RODRIGUEZ</t>
  </si>
  <si>
    <t>JAQUEZ REYES</t>
  </si>
  <si>
    <t>MARTE GUTIERREZ</t>
  </si>
  <si>
    <t>POLANCO CORDERO</t>
  </si>
  <si>
    <t>HERNANDEZ PENN</t>
  </si>
  <si>
    <t>MARTINEZ RAMIREZ</t>
  </si>
  <si>
    <t>MIESES LUNA</t>
  </si>
  <si>
    <t xml:space="preserve">CEDEÑO </t>
  </si>
  <si>
    <t>PERDOMO</t>
  </si>
  <si>
    <t>VIZCAINO PEREZ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</si>
  <si>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</si>
  <si>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</si>
  <si>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</si>
  <si>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</si>
  <si>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</si>
  <si>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</si>
  <si>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</si>
  <si>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</si>
  <si>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</si>
  <si>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</si>
  <si>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BRAZOBAN VALENZUELA</t>
  </si>
  <si>
    <t>MATEO FRUCTUOSO</t>
  </si>
  <si>
    <t>FELIZ MELO</t>
  </si>
  <si>
    <t>CONSERJE</t>
  </si>
  <si>
    <t>AUXILIAR DE LABORATORIO</t>
  </si>
  <si>
    <t>SUPERVISORA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</si>
  <si>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</si>
  <si>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</si>
  <si>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</si>
  <si>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</si>
  <si>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</si>
  <si>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</si>
  <si>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PINTOR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</si>
  <si>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</si>
  <si>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</si>
  <si>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</si>
  <si>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</si>
  <si>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</si>
  <si>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</si>
  <si>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</si>
  <si>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</si>
  <si>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</si>
  <si>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</si>
  <si>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>AUX FARMACIA</t>
  </si>
  <si>
    <t>SECRETARIA SAI</t>
  </si>
  <si>
    <t>MAYORDOMIA</t>
  </si>
  <si>
    <t>LABORATORIO CLINICO</t>
  </si>
  <si>
    <t xml:space="preserve">MANTENIMIENTO </t>
  </si>
  <si>
    <t>RAYOS X</t>
  </si>
  <si>
    <t>FACTURACION</t>
  </si>
  <si>
    <t>OFTALMOLOGIA</t>
  </si>
  <si>
    <t xml:space="preserve">CIRUGIA </t>
  </si>
  <si>
    <t>ADMINISTRACION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</si>
  <si>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</si>
  <si>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</si>
  <si>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</si>
  <si>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</si>
  <si>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</si>
  <si>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</si>
  <si>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</si>
  <si>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</si>
  <si>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9603542564</t>
  </si>
  <si>
    <t>0801452903</t>
  </si>
  <si>
    <t>0801661901</t>
  </si>
  <si>
    <t>9602998615</t>
  </si>
  <si>
    <t>0801686193</t>
  </si>
  <si>
    <t>AUSTRIA MILANDIA</t>
  </si>
  <si>
    <t>MEDRANO URIBE DE</t>
  </si>
  <si>
    <t>EDDY</t>
  </si>
  <si>
    <t>RAMIREZ RODRIGUEZ</t>
  </si>
  <si>
    <t>JANNI CAROLINA</t>
  </si>
  <si>
    <t>PANIAGUA GUZMAN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</si>
  <si>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</si>
  <si>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</si>
  <si>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</si>
  <si>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</si>
  <si>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</si>
  <si>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</si>
  <si>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</si>
  <si>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</si>
  <si>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</si>
  <si>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</si>
  <si>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</si>
  <si>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</si>
  <si>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</si>
  <si>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</si>
  <si>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</si>
  <si>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</si>
  <si>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</si>
  <si>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</si>
  <si>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</si>
  <si>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</si>
  <si>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</si>
  <si>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</si>
  <si>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</si>
  <si>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</si>
  <si>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</si>
  <si>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</si>
  <si>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</si>
  <si>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</si>
  <si>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</si>
  <si>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</si>
  <si>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</si>
  <si>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</si>
  <si>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</si>
  <si>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</si>
  <si>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</si>
  <si>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</si>
  <si>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</si>
  <si>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</si>
  <si>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</si>
  <si>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</si>
  <si>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</si>
  <si>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</si>
  <si>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>0801127393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</si>
  <si>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</si>
  <si>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</si>
  <si>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</si>
  <si>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</si>
  <si>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</si>
  <si>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</si>
  <si>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</si>
  <si>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</si>
  <si>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</si>
  <si>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</si>
  <si>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</si>
  <si>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</si>
  <si>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</si>
  <si>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</si>
  <si>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</si>
  <si>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</si>
  <si>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</si>
  <si>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</si>
  <si>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</si>
  <si>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</si>
  <si>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</si>
  <si>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</si>
  <si>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</si>
  <si>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</si>
  <si>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</si>
  <si>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</si>
  <si>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</si>
  <si>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</si>
  <si>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</si>
  <si>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</si>
  <si>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</si>
  <si>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</si>
  <si>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9604258383</t>
  </si>
  <si>
    <t>0830131830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</si>
  <si>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</si>
  <si>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</si>
  <si>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</si>
  <si>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</si>
  <si>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</si>
  <si>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</si>
  <si>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</si>
  <si>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</si>
  <si>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</si>
  <si>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</si>
  <si>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DOMINGO</t>
  </si>
  <si>
    <t>PINALES CABRERA</t>
  </si>
  <si>
    <t>RECOLECTOR BASURA</t>
  </si>
  <si>
    <t>0801260030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</si>
  <si>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</si>
  <si>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</si>
  <si>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</si>
  <si>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</si>
  <si>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</si>
  <si>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</si>
  <si>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</si>
  <si>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</si>
  <si>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</si>
  <si>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</si>
  <si>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</si>
  <si>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</si>
  <si>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</si>
  <si>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</si>
  <si>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</si>
  <si>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</si>
  <si>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</si>
  <si>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</si>
  <si>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</si>
  <si>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</si>
  <si>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</si>
  <si>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</si>
  <si>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</si>
  <si>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</si>
  <si>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0801377237</t>
  </si>
  <si>
    <t>0801377266</t>
  </si>
  <si>
    <t>9602843579</t>
  </si>
  <si>
    <t>9601577005</t>
  </si>
  <si>
    <t>CONSERJE NOCHE</t>
  </si>
  <si>
    <t>I</t>
  </si>
  <si>
    <t>III</t>
  </si>
  <si>
    <t>II</t>
  </si>
  <si>
    <t>IV</t>
  </si>
  <si>
    <t>V</t>
  </si>
  <si>
    <t>TURBI MEDINA</t>
  </si>
  <si>
    <t>ELSA MARIA</t>
  </si>
  <si>
    <t>SANTOS DE LOS SANTOS</t>
  </si>
  <si>
    <t>EDUVIRGES</t>
  </si>
  <si>
    <t>CEDANO CORCINO</t>
  </si>
  <si>
    <t>MERCEDES BAUTISTA</t>
  </si>
  <si>
    <t>SANTA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</si>
  <si>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</si>
  <si>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</si>
  <si>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</si>
  <si>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</si>
  <si>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</si>
  <si>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</si>
  <si>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</si>
  <si>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SANDRA</t>
  </si>
  <si>
    <t>GUZMAN</t>
  </si>
  <si>
    <t>0801755202</t>
  </si>
  <si>
    <t>JAROLIN JAZMIN</t>
  </si>
  <si>
    <t>LARA EMETERIO</t>
  </si>
  <si>
    <t>AUXILIAR DE ARCHIVO</t>
  </si>
  <si>
    <t>EUSEBIO</t>
  </si>
  <si>
    <t>PUELLO JIMENEZ</t>
  </si>
  <si>
    <t>0800897035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</si>
  <si>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</si>
  <si>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</si>
  <si>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</si>
  <si>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</si>
  <si>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</si>
  <si>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</si>
  <si>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>LISANIA</t>
  </si>
  <si>
    <t>MARTINEZ ORTIZ</t>
  </si>
  <si>
    <t>9604664068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</si>
  <si>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</si>
  <si>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</si>
  <si>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</si>
  <si>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</si>
  <si>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</si>
  <si>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</si>
  <si>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</si>
  <si>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</si>
  <si>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</si>
  <si>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</si>
  <si>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>9602957287</t>
  </si>
  <si>
    <t xml:space="preserve">LORENZO </t>
  </si>
  <si>
    <t>MARILENNY</t>
  </si>
  <si>
    <t>ASENCIO BAUTISTA</t>
  </si>
  <si>
    <t>ESTADISTICA</t>
  </si>
  <si>
    <t>AUXILIAR DE ESTADISTICAS</t>
  </si>
  <si>
    <t>9602839419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</si>
  <si>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</si>
  <si>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</si>
  <si>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</si>
  <si>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</si>
  <si>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</si>
  <si>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</si>
  <si>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</si>
  <si>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0801371550</t>
  </si>
  <si>
    <t>ELVIA MARIA</t>
  </si>
  <si>
    <t>VERAS MARTINEZ</t>
  </si>
  <si>
    <t>LUIS DAVID</t>
  </si>
  <si>
    <t>MONTAS VILLA</t>
  </si>
  <si>
    <t>JIMENEZ REYES DE CUEVA</t>
  </si>
  <si>
    <t>SECRETARIA  SONOGRAFIA</t>
  </si>
  <si>
    <t>AUXILIAR DE FACTUARACION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</si>
  <si>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</si>
  <si>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</si>
  <si>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</si>
  <si>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</si>
  <si>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</si>
  <si>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</si>
  <si>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</si>
  <si>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</si>
  <si>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</si>
  <si>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 xml:space="preserve">JOSE </t>
  </si>
  <si>
    <t>VALDEZ ROSA</t>
  </si>
  <si>
    <t>CONSERJE FIN DE SEMANA</t>
  </si>
  <si>
    <t>ILENIS SORANDI</t>
  </si>
  <si>
    <t>SOTO SOTO</t>
  </si>
  <si>
    <t>QUIBEL YONEL</t>
  </si>
  <si>
    <t>PINALES REYES</t>
  </si>
  <si>
    <t>JEREMIAS</t>
  </si>
  <si>
    <t>FISIATRIA</t>
  </si>
  <si>
    <t xml:space="preserve">JOAQUINA </t>
  </si>
  <si>
    <t>GERALDO BRITO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</si>
  <si>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</si>
  <si>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</si>
  <si>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</si>
  <si>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</si>
  <si>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</si>
  <si>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</si>
  <si>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</si>
  <si>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WILMA PAOLA</t>
  </si>
  <si>
    <t>RUIZ OGANDO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</si>
  <si>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</si>
  <si>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</si>
  <si>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</si>
  <si>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</si>
  <si>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</si>
  <si>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</si>
  <si>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</si>
  <si>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</si>
  <si>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</si>
  <si>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</si>
  <si>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</si>
  <si>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</si>
  <si>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</si>
  <si>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</si>
  <si>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</si>
  <si>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</si>
  <si>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</si>
  <si>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</si>
  <si>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</si>
  <si>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</si>
  <si>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PLOMERO</t>
  </si>
  <si>
    <t>ALEXANDER</t>
  </si>
  <si>
    <t>MARTE</t>
  </si>
  <si>
    <t>FLORENTINO MATEO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</si>
  <si>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</si>
  <si>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</si>
  <si>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</si>
  <si>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</si>
  <si>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</si>
  <si>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</si>
  <si>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</si>
  <si>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</si>
  <si>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</si>
  <si>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</si>
  <si>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</si>
  <si>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</si>
  <si>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</si>
  <si>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</si>
  <si>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</si>
  <si>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</si>
  <si>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</si>
  <si>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</si>
  <si>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</si>
  <si>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ELIANA JINETTE</t>
  </si>
  <si>
    <t>NUÑEZ VALDEZ</t>
  </si>
  <si>
    <t>JEFFREY YOSMEEL</t>
  </si>
  <si>
    <t>MATOS MANCEBO</t>
  </si>
  <si>
    <t>NUTRICION</t>
  </si>
  <si>
    <t>DOMMY</t>
  </si>
  <si>
    <t>VIZCAINO REYES</t>
  </si>
  <si>
    <t>AYUDANTE MANTENIMIENTO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</si>
  <si>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</si>
  <si>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</si>
  <si>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</si>
  <si>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</si>
  <si>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</si>
  <si>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</si>
  <si>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</si>
  <si>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</si>
  <si>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</si>
  <si>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</si>
  <si>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</si>
  <si>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</si>
  <si>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</si>
  <si>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</si>
  <si>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</si>
  <si>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</si>
  <si>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0801521685</t>
  </si>
  <si>
    <t>SEGURIDAD PARQUEO - NOCHE</t>
  </si>
  <si>
    <t>JONIOR ALEXANDER</t>
  </si>
  <si>
    <t>PEGUERO PEGUERO</t>
  </si>
  <si>
    <t>GARCIA FLORES</t>
  </si>
  <si>
    <t>ANA MERCEDES</t>
  </si>
  <si>
    <t>COLLADO CABRERA</t>
  </si>
  <si>
    <t>BERTA</t>
  </si>
  <si>
    <t>RAMIREZ FABIAN</t>
  </si>
  <si>
    <t>IRIS NATALI</t>
  </si>
  <si>
    <t>SOSA GARCIA</t>
  </si>
  <si>
    <t>ANA IRIS</t>
  </si>
  <si>
    <t>CABRERA ROSARIO</t>
  </si>
  <si>
    <t>ERIKA</t>
  </si>
  <si>
    <t>DEL ROSARIO ALCANTARA</t>
  </si>
  <si>
    <t>TECNICO DE IMAGENES</t>
  </si>
  <si>
    <t>MARTHA</t>
  </si>
  <si>
    <t>RIVERA NIVAR</t>
  </si>
  <si>
    <t>INGRID YOSELIN</t>
  </si>
  <si>
    <t>LORENZO DE LOS SANTOS</t>
  </si>
  <si>
    <t>AUX DE ARCHIVO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</si>
  <si>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</si>
  <si>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</si>
  <si>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</si>
  <si>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</si>
  <si>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</si>
  <si>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</si>
  <si>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</si>
  <si>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</si>
  <si>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</si>
  <si>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</si>
  <si>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</si>
  <si>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</si>
  <si>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</si>
  <si>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 xml:space="preserve"> 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</si>
  <si>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</si>
  <si>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</si>
  <si>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</si>
  <si>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</si>
  <si>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</si>
  <si>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</si>
  <si>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</si>
  <si>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0801410039</t>
  </si>
  <si>
    <t>SANTA JANOY</t>
  </si>
  <si>
    <t>FELIZ SOLANO</t>
  </si>
  <si>
    <t>JENNY ALEJANDRA</t>
  </si>
  <si>
    <t>DE LOS SANTOS MATEO</t>
  </si>
  <si>
    <t>AUXILIAR ENFERMERIA - PIE DIABETICO</t>
  </si>
  <si>
    <t>0801267761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</si>
  <si>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</si>
  <si>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</si>
  <si>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</si>
  <si>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</si>
  <si>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</si>
  <si>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</si>
  <si>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</si>
  <si>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 xml:space="preserve">MARCIAL </t>
  </si>
  <si>
    <t>JANET ALTAGRACIA</t>
  </si>
  <si>
    <t xml:space="preserve">VILEISES </t>
  </si>
  <si>
    <t>CASADO MATEO</t>
  </si>
  <si>
    <t>MARIA NELIS</t>
  </si>
  <si>
    <t>PIÑA RODRIGUEZ</t>
  </si>
  <si>
    <t>TECNICA DE RADIOLOGIA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</si>
  <si>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</si>
  <si>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</si>
  <si>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</si>
  <si>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</si>
  <si>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</si>
  <si>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</si>
  <si>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 xml:space="preserve">RAYOS X </t>
  </si>
  <si>
    <t>BENITO</t>
  </si>
  <si>
    <t>CONSTANZA ROMERO</t>
  </si>
  <si>
    <t xml:space="preserve">SANTOS ANTONIO </t>
  </si>
  <si>
    <t xml:space="preserve">BAEZ PEREZ </t>
  </si>
  <si>
    <t>LUXILANIA</t>
  </si>
  <si>
    <t xml:space="preserve">LUCIANO CONTRERAS </t>
  </si>
  <si>
    <t>ENCARGADA DEL PROGRAMA SAI</t>
  </si>
  <si>
    <t xml:space="preserve">ALEXANDER </t>
  </si>
  <si>
    <t xml:space="preserve">ROBLES DIPRE </t>
  </si>
  <si>
    <t xml:space="preserve">JOVANNY ANTONIO </t>
  </si>
  <si>
    <t>NINA DE LOS SANTOS</t>
  </si>
  <si>
    <t xml:space="preserve">SANTOS </t>
  </si>
  <si>
    <t xml:space="preserve">CONSTANZA ROMERO </t>
  </si>
  <si>
    <t xml:space="preserve">KIARA MERCEDES </t>
  </si>
  <si>
    <t xml:space="preserve">SECRETARIA EMERGENCIA </t>
  </si>
  <si>
    <t xml:space="preserve">ISMAEL </t>
  </si>
  <si>
    <t xml:space="preserve">GARCIA DIAZ </t>
  </si>
  <si>
    <t xml:space="preserve">JORGE GABINO </t>
  </si>
  <si>
    <t xml:space="preserve">CANELO ROMERO </t>
  </si>
  <si>
    <t xml:space="preserve">AUXILIAR DE CONTENCION </t>
  </si>
  <si>
    <t xml:space="preserve">HAMET </t>
  </si>
  <si>
    <t xml:space="preserve">PAREDES MORBAN </t>
  </si>
  <si>
    <t xml:space="preserve">ANYELA </t>
  </si>
  <si>
    <t>SUAREZ CUELLO</t>
  </si>
  <si>
    <t xml:space="preserve">FIGUEREO PINEDA </t>
  </si>
  <si>
    <t>0801604515</t>
  </si>
  <si>
    <t>WELLINTONG</t>
  </si>
  <si>
    <t>JIMENES CABRERA</t>
  </si>
  <si>
    <t xml:space="preserve">CELESTE </t>
  </si>
  <si>
    <t xml:space="preserve">BELTRE </t>
  </si>
  <si>
    <t>Correspondiente al mes de JULIO del año 2024</t>
  </si>
  <si>
    <t>WILCANI YACIER</t>
  </si>
  <si>
    <t xml:space="preserve">SANTA MARTE </t>
  </si>
  <si>
    <t xml:space="preserve">AUXILIAR ARCHIVO </t>
  </si>
  <si>
    <t xml:space="preserve">ARCHIVISTA </t>
  </si>
  <si>
    <t>0801755697</t>
  </si>
  <si>
    <t>Preparado por: Lida. Hidalmis Ysabel  Hawkins</t>
  </si>
  <si>
    <t xml:space="preserve">Encargada Interina de Recursos Humanos </t>
  </si>
  <si>
    <t>Revisado por : Licda. Brigida Delgado</t>
  </si>
  <si>
    <t>Autorizado por: Dr. Wagner Guzman.</t>
  </si>
  <si>
    <t xml:space="preserve">Director </t>
  </si>
  <si>
    <t xml:space="preserve">Revisado por : Licda. Brigida Delgado </t>
  </si>
  <si>
    <t>Dr. Wagner Guzmán</t>
  </si>
  <si>
    <t xml:space="preserve">         Director </t>
  </si>
  <si>
    <t xml:space="preserve">Enc. Recursos Humanos Interina </t>
  </si>
  <si>
    <t>Preparado por: Licda. Hidalmis Ysabel Hawkins</t>
  </si>
  <si>
    <t xml:space="preserve">IGNACION  </t>
  </si>
  <si>
    <t>JAVIER NINA</t>
  </si>
  <si>
    <t>AUXILIAR SUTURA</t>
  </si>
  <si>
    <t xml:space="preserve">SECRETARIA </t>
  </si>
  <si>
    <t xml:space="preserve">AUXILIAR DE ALMACEN </t>
  </si>
  <si>
    <t>LINA ELIZABETH</t>
  </si>
  <si>
    <t xml:space="preserve">NINA DURAN </t>
  </si>
  <si>
    <t xml:space="preserve">SORANGEL </t>
  </si>
  <si>
    <t xml:space="preserve">MARTINEZ ARIAS </t>
  </si>
  <si>
    <t xml:space="preserve">DULCE MARIA </t>
  </si>
  <si>
    <t xml:space="preserve">CARDENAS CASTILLO </t>
  </si>
  <si>
    <t>MARIELY</t>
  </si>
  <si>
    <t xml:space="preserve">DIPRE </t>
  </si>
  <si>
    <t xml:space="preserve">COMPRAS </t>
  </si>
  <si>
    <t xml:space="preserve">JOSE ARISDEINER </t>
  </si>
  <si>
    <t>PEREZ ALCANTARA</t>
  </si>
  <si>
    <t xml:space="preserve">ERANIA </t>
  </si>
  <si>
    <t>VALERA SOTO</t>
  </si>
  <si>
    <t xml:space="preserve">RUMERY </t>
  </si>
  <si>
    <t>PEREYRA SANTIAGO</t>
  </si>
  <si>
    <t>AUXILIAR DE CURA</t>
  </si>
  <si>
    <t>Riesgos Laborales (1.2%)</t>
  </si>
  <si>
    <t>YSAEL</t>
  </si>
  <si>
    <t xml:space="preserve">Riesgos Laborales (1.2%) </t>
  </si>
  <si>
    <t xml:space="preserve">Administradora </t>
  </si>
  <si>
    <t>COMPRAS</t>
  </si>
  <si>
    <t>EMERGENCIA</t>
  </si>
  <si>
    <t xml:space="preserve">ALAMACEN </t>
  </si>
  <si>
    <t>ENEFERMERIA</t>
  </si>
  <si>
    <t>DIRECCION</t>
  </si>
  <si>
    <t xml:space="preserve">MARTE JORGE </t>
  </si>
  <si>
    <t xml:space="preserve">JOSE MIGUEL </t>
  </si>
  <si>
    <t xml:space="preserve">GUZMAN SILVA </t>
  </si>
  <si>
    <t xml:space="preserve">PEDR,O </t>
  </si>
  <si>
    <t xml:space="preserve">                   Administradora </t>
  </si>
  <si>
    <t xml:space="preserve">ALBERT </t>
  </si>
  <si>
    <t xml:space="preserve">MARTINEZ VENTURA </t>
  </si>
  <si>
    <t xml:space="preserve">AMMI </t>
  </si>
  <si>
    <t>MARTINEZ DE LEON</t>
  </si>
  <si>
    <t>AYUNDANTE PINTOR</t>
  </si>
  <si>
    <t>SUB DIRECCION</t>
  </si>
  <si>
    <t>JOEL MIGUEL</t>
  </si>
  <si>
    <t xml:space="preserve">GUZMAN GUZMAN </t>
  </si>
  <si>
    <t xml:space="preserve">IGNACIA </t>
  </si>
  <si>
    <t xml:space="preserve">PUELLO MARIÑEZ </t>
  </si>
  <si>
    <t xml:space="preserve">CONCERJE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</si>
  <si>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</si>
  <si>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</si>
  <si>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</si>
  <si>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</si>
  <si>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</si>
  <si>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</si>
  <si>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VALENZUELA MORALES</t>
  </si>
  <si>
    <t>RICARDO ALFREDO</t>
  </si>
  <si>
    <t>AUXILIAR DE ASCENSOR</t>
  </si>
  <si>
    <t xml:space="preserve">WADELIN </t>
  </si>
  <si>
    <t xml:space="preserve">RUIZ GONZALEZ </t>
  </si>
  <si>
    <t xml:space="preserve">CONTADORA </t>
  </si>
  <si>
    <t>9604907897</t>
  </si>
  <si>
    <t>40218347165|</t>
  </si>
  <si>
    <t>ENC. OXIGENO</t>
  </si>
  <si>
    <t xml:space="preserve">ANA ROSA </t>
  </si>
  <si>
    <t>DE LOS SANTOS ROBLE</t>
  </si>
  <si>
    <t>SEGUIDAD</t>
  </si>
  <si>
    <t xml:space="preserve">ANGELA </t>
  </si>
  <si>
    <t>MONTAS MONERO</t>
  </si>
  <si>
    <t xml:space="preserve">NUTRICION </t>
  </si>
  <si>
    <t>FERNANDO RAMON</t>
  </si>
  <si>
    <t xml:space="preserve">PEÑA </t>
  </si>
  <si>
    <t>MANUEL EMILIO</t>
  </si>
  <si>
    <t xml:space="preserve">UBEN AYBAR </t>
  </si>
  <si>
    <t>0801757682</t>
  </si>
  <si>
    <t>2320502252</t>
  </si>
  <si>
    <t xml:space="preserve">RICARDO </t>
  </si>
  <si>
    <t xml:space="preserve">DE LA ROSA </t>
  </si>
  <si>
    <t>9606756015</t>
  </si>
  <si>
    <t xml:space="preserve">ROBERT </t>
  </si>
  <si>
    <t>0801252365</t>
  </si>
  <si>
    <t>2401032705</t>
  </si>
  <si>
    <t>9602230505</t>
  </si>
  <si>
    <t>9604068898</t>
  </si>
  <si>
    <t xml:space="preserve">ALEJANDRO </t>
  </si>
  <si>
    <t xml:space="preserve">PEREZ </t>
  </si>
  <si>
    <t>2320286918</t>
  </si>
  <si>
    <t>00200467488</t>
  </si>
  <si>
    <t xml:space="preserve">Revisado: Brigida Delgado </t>
  </si>
  <si>
    <t xml:space="preserve">                                                                DICIEMBRE    2024                                                                                                                                                                                                        Servicios prestados Nómina hospital   Juan Pablo Pina</t>
  </si>
  <si>
    <t>Correspondiente al mes DICIEMBRE  del año 2024</t>
  </si>
  <si>
    <t xml:space="preserve">JOSE RAUL </t>
  </si>
  <si>
    <t xml:space="preserve">ADAMES POLANCO </t>
  </si>
  <si>
    <t xml:space="preserve">ELECTRICISTA </t>
  </si>
  <si>
    <t>9606469811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</si>
</sst>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  <numFmt numFmtId="169" formatCode="00000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49" fontId="9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8" fillId="0" borderId="0" xfId="0" applyFont="1"/>
    <xf numFmtId="0" fontId="13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19" fillId="0" borderId="0" xfId="0" applyFont="1" applyFill="1"/>
    <xf numFmtId="0" fontId="19" fillId="0" borderId="0" xfId="0" applyFont="1" applyAlignme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/>
    <xf numFmtId="0" fontId="15" fillId="2" borderId="0" xfId="0" applyFont="1" applyFill="1"/>
    <xf numFmtId="0" fontId="22" fillId="2" borderId="0" xfId="0" applyFont="1" applyFill="1"/>
    <xf numFmtId="0" fontId="25" fillId="2" borderId="0" xfId="0" applyFont="1" applyFill="1"/>
    <xf numFmtId="164" fontId="19" fillId="0" borderId="0" xfId="0" applyNumberFormat="1" applyFont="1"/>
    <xf numFmtId="0" fontId="23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4" fillId="0" borderId="0" xfId="0" applyFont="1" applyFill="1" applyBorder="1" applyAlignment="1"/>
    <xf numFmtId="4" fontId="19" fillId="0" borderId="0" xfId="0" applyNumberFormat="1" applyFont="1"/>
    <xf numFmtId="0" fontId="21" fillId="0" borderId="0" xfId="0" applyFont="1"/>
    <xf numFmtId="166" fontId="21" fillId="0" borderId="0" xfId="0" applyNumberFormat="1" applyFont="1" applyFill="1" applyBorder="1" applyAlignment="1">
      <alignment horizontal="left"/>
    </xf>
    <xf numFmtId="0" fontId="20" fillId="0" borderId="0" xfId="1" applyFont="1" applyFill="1" applyBorder="1" applyAlignment="1" applyProtection="1">
      <alignment horizontal="left" wrapText="1"/>
      <protection locked="0"/>
    </xf>
    <xf numFmtId="0" fontId="20" fillId="6" borderId="0" xfId="1" applyFont="1" applyFill="1" applyBorder="1" applyAlignment="1" applyProtection="1">
      <alignment horizontal="left" wrapText="1"/>
      <protection locked="0"/>
    </xf>
    <xf numFmtId="0" fontId="18" fillId="2" borderId="0" xfId="0" applyFont="1" applyFill="1" applyBorder="1" applyAlignment="1">
      <alignment vertical="center" wrapText="1"/>
    </xf>
    <xf numFmtId="164" fontId="20" fillId="6" borderId="0" xfId="3" applyNumberFormat="1" applyFont="1" applyFill="1" applyBorder="1" applyAlignment="1" applyProtection="1">
      <alignment horizontal="center"/>
      <protection locked="0"/>
    </xf>
    <xf numFmtId="1" fontId="21" fillId="2" borderId="0" xfId="0" applyNumberFormat="1" applyFont="1" applyFill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/>
    </xf>
    <xf numFmtId="0" fontId="18" fillId="0" borderId="0" xfId="0" applyFont="1"/>
    <xf numFmtId="0" fontId="28" fillId="0" borderId="0" xfId="0" applyFont="1"/>
    <xf numFmtId="164" fontId="28" fillId="0" borderId="0" xfId="7" applyFont="1"/>
    <xf numFmtId="0" fontId="28" fillId="2" borderId="0" xfId="0" applyFont="1" applyFill="1"/>
    <xf numFmtId="0" fontId="21" fillId="0" borderId="0" xfId="0" applyFont="1" applyAlignment="1">
      <alignment horizontal="center"/>
    </xf>
    <xf numFmtId="4" fontId="19" fillId="2" borderId="0" xfId="0" applyNumberFormat="1" applyFont="1" applyFill="1" applyBorder="1" applyAlignment="1">
      <alignment horizontal="right" vertical="center"/>
    </xf>
    <xf numFmtId="2" fontId="19" fillId="2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/>
    </xf>
    <xf numFmtId="0" fontId="15" fillId="0" borderId="0" xfId="0" applyFont="1" applyAlignment="1"/>
    <xf numFmtId="0" fontId="12" fillId="0" borderId="0" xfId="0" applyFont="1" applyAlignment="1"/>
    <xf numFmtId="0" fontId="29" fillId="0" borderId="0" xfId="0" applyFont="1"/>
    <xf numFmtId="0" fontId="21" fillId="0" borderId="0" xfId="0" applyFont="1" applyAlignment="1"/>
    <xf numFmtId="0" fontId="12" fillId="0" borderId="0" xfId="0" applyFont="1"/>
    <xf numFmtId="0" fontId="0" fillId="0" borderId="0" xfId="0" applyFont="1"/>
    <xf numFmtId="0" fontId="10" fillId="0" borderId="0" xfId="0" applyFont="1"/>
    <xf numFmtId="168" fontId="19" fillId="0" borderId="0" xfId="0" applyNumberFormat="1" applyFont="1"/>
    <xf numFmtId="0" fontId="0" fillId="2" borderId="0" xfId="0" applyFont="1" applyFill="1"/>
    <xf numFmtId="0" fontId="30" fillId="0" borderId="1" xfId="0" applyFont="1" applyFill="1" applyBorder="1" applyAlignment="1">
      <alignment horizontal="center" vertical="center"/>
    </xf>
    <xf numFmtId="169" fontId="31" fillId="0" borderId="1" xfId="1" applyNumberFormat="1" applyFont="1" applyFill="1" applyBorder="1" applyAlignment="1" applyProtection="1">
      <alignment horizontal="left" wrapText="1"/>
      <protection locked="0"/>
    </xf>
    <xf numFmtId="0" fontId="31" fillId="2" borderId="1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31" fillId="6" borderId="1" xfId="1" applyFont="1" applyFill="1" applyBorder="1" applyAlignment="1" applyProtection="1">
      <alignment horizontal="left"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167" fontId="31" fillId="6" borderId="1" xfId="1" applyNumberFormat="1" applyFont="1" applyFill="1" applyBorder="1" applyAlignment="1" applyProtection="1">
      <protection locked="0"/>
    </xf>
    <xf numFmtId="0" fontId="30" fillId="2" borderId="1" xfId="0" applyFont="1" applyFill="1" applyBorder="1" applyAlignment="1">
      <alignment vertical="center" wrapText="1"/>
    </xf>
    <xf numFmtId="168" fontId="31" fillId="6" borderId="5" xfId="7" applyNumberFormat="1" applyFont="1" applyFill="1" applyBorder="1" applyAlignment="1" applyProtection="1">
      <alignment horizontal="left"/>
      <protection locked="0"/>
    </xf>
    <xf numFmtId="168" fontId="31" fillId="3" borderId="1" xfId="7" applyNumberFormat="1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right"/>
    </xf>
    <xf numFmtId="169" fontId="31" fillId="2" borderId="1" xfId="0" applyNumberFormat="1" applyFont="1" applyFill="1" applyBorder="1" applyAlignment="1">
      <alignment horizontal="left"/>
    </xf>
    <xf numFmtId="166" fontId="31" fillId="2" borderId="1" xfId="0" applyNumberFormat="1" applyFont="1" applyFill="1" applyBorder="1" applyAlignment="1">
      <alignment horizontal="left"/>
    </xf>
    <xf numFmtId="0" fontId="31" fillId="0" borderId="1" xfId="0" applyFont="1" applyBorder="1"/>
    <xf numFmtId="168" fontId="31" fillId="6" borderId="5" xfId="7" applyNumberFormat="1" applyFont="1" applyFill="1" applyBorder="1" applyAlignment="1" applyProtection="1">
      <alignment horizontal="left" vertical="center"/>
      <protection locked="0"/>
    </xf>
    <xf numFmtId="169" fontId="31" fillId="0" borderId="1" xfId="0" applyNumberFormat="1" applyFont="1" applyFill="1" applyBorder="1" applyAlignment="1">
      <alignment horizontal="left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8" fontId="31" fillId="0" borderId="1" xfId="7" applyNumberFormat="1" applyFont="1" applyFill="1" applyBorder="1" applyAlignment="1" applyProtection="1">
      <alignment horizontal="left" vertical="center"/>
      <protection locked="0"/>
    </xf>
    <xf numFmtId="167" fontId="31" fillId="0" borderId="1" xfId="1" applyNumberFormat="1" applyFont="1" applyFill="1" applyBorder="1" applyAlignment="1" applyProtection="1">
      <protection locked="0"/>
    </xf>
    <xf numFmtId="168" fontId="31" fillId="0" borderId="1" xfId="7" applyNumberFormat="1" applyFont="1" applyFill="1" applyBorder="1" applyAlignment="1" applyProtection="1">
      <alignment horizontal="left"/>
      <protection locked="0"/>
    </xf>
    <xf numFmtId="168" fontId="31" fillId="0" borderId="5" xfId="7" applyNumberFormat="1" applyFont="1" applyFill="1" applyBorder="1" applyAlignment="1" applyProtection="1">
      <alignment horizontal="left" vertical="center"/>
      <protection locked="0"/>
    </xf>
    <xf numFmtId="168" fontId="31" fillId="6" borderId="1" xfId="7" applyNumberFormat="1" applyFont="1" applyFill="1" applyBorder="1" applyAlignment="1" applyProtection="1">
      <alignment horizontal="left"/>
      <protection locked="0"/>
    </xf>
    <xf numFmtId="0" fontId="31" fillId="2" borderId="1" xfId="0" applyFont="1" applyFill="1" applyBorder="1" applyAlignment="1">
      <alignment horizontal="center" vertical="center" wrapText="1"/>
    </xf>
    <xf numFmtId="168" fontId="31" fillId="2" borderId="5" xfId="7" applyNumberFormat="1" applyFont="1" applyFill="1" applyBorder="1" applyAlignment="1" applyProtection="1">
      <alignment horizontal="left"/>
      <protection locked="0"/>
    </xf>
    <xf numFmtId="168" fontId="31" fillId="0" borderId="5" xfId="7" applyNumberFormat="1" applyFont="1" applyFill="1" applyBorder="1" applyAlignment="1" applyProtection="1">
      <alignment horizontal="left"/>
      <protection locked="0"/>
    </xf>
    <xf numFmtId="169" fontId="31" fillId="0" borderId="1" xfId="0" applyNumberFormat="1" applyFont="1" applyBorder="1" applyAlignment="1">
      <alignment horizontal="left"/>
    </xf>
    <xf numFmtId="0" fontId="31" fillId="2" borderId="1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/>
    </xf>
    <xf numFmtId="0" fontId="31" fillId="2" borderId="5" xfId="1" applyFont="1" applyFill="1" applyBorder="1" applyAlignment="1" applyProtection="1">
      <alignment horizontal="left" wrapText="1"/>
      <protection locked="0"/>
    </xf>
    <xf numFmtId="0" fontId="31" fillId="0" borderId="5" xfId="1" applyFont="1" applyFill="1" applyBorder="1" applyAlignment="1" applyProtection="1">
      <alignment horizontal="left" wrapText="1"/>
      <protection locked="0"/>
    </xf>
    <xf numFmtId="167" fontId="31" fillId="2" borderId="1" xfId="1" applyNumberFormat="1" applyFont="1" applyFill="1" applyBorder="1" applyAlignment="1" applyProtection="1">
      <protection locked="0"/>
    </xf>
    <xf numFmtId="168" fontId="31" fillId="2" borderId="1" xfId="7" applyNumberFormat="1" applyFont="1" applyFill="1" applyBorder="1" applyAlignment="1" applyProtection="1">
      <alignment horizontal="left" vertical="center"/>
      <protection locked="0"/>
    </xf>
    <xf numFmtId="168" fontId="31" fillId="6" borderId="1" xfId="7" applyNumberFormat="1" applyFont="1" applyFill="1" applyBorder="1" applyAlignment="1" applyProtection="1">
      <alignment horizontal="left" vertical="center"/>
      <protection locked="0"/>
    </xf>
    <xf numFmtId="0" fontId="31" fillId="2" borderId="1" xfId="1" applyFont="1" applyFill="1" applyBorder="1" applyAlignment="1" applyProtection="1">
      <alignment horizontal="left" vertic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169" fontId="31" fillId="0" borderId="1" xfId="1" applyNumberFormat="1" applyFont="1" applyFill="1" applyBorder="1" applyAlignment="1" applyProtection="1">
      <alignment horizontal="left"/>
      <protection locked="0"/>
    </xf>
    <xf numFmtId="168" fontId="31" fillId="2" borderId="1" xfId="7" applyNumberFormat="1" applyFont="1" applyFill="1" applyBorder="1" applyAlignment="1" applyProtection="1">
      <alignment horizontal="left"/>
      <protection locked="0"/>
    </xf>
    <xf numFmtId="0" fontId="31" fillId="2" borderId="1" xfId="0" applyFont="1" applyFill="1" applyBorder="1"/>
    <xf numFmtId="169" fontId="31" fillId="2" borderId="1" xfId="1" applyNumberFormat="1" applyFont="1" applyFill="1" applyBorder="1" applyAlignment="1" applyProtection="1">
      <alignment horizontal="left"/>
      <protection locked="0"/>
    </xf>
    <xf numFmtId="167" fontId="31" fillId="6" borderId="1" xfId="1" applyNumberFormat="1" applyFont="1" applyFill="1" applyBorder="1" applyAlignment="1" applyProtection="1">
      <alignment horizontal="right"/>
      <protection locked="0"/>
    </xf>
    <xf numFmtId="167" fontId="31" fillId="2" borderId="1" xfId="1" applyNumberFormat="1" applyFont="1" applyFill="1" applyBorder="1" applyAlignment="1" applyProtection="1">
      <alignment horizontal="right"/>
      <protection locked="0"/>
    </xf>
    <xf numFmtId="169" fontId="31" fillId="6" borderId="1" xfId="1" applyNumberFormat="1" applyFont="1" applyFill="1" applyBorder="1" applyAlignment="1" applyProtection="1">
      <alignment horizontal="left"/>
      <protection locked="0"/>
    </xf>
    <xf numFmtId="168" fontId="31" fillId="2" borderId="5" xfId="7" applyNumberFormat="1" applyFont="1" applyFill="1" applyBorder="1" applyAlignment="1" applyProtection="1">
      <alignment horizontal="left" vertical="center"/>
      <protection locked="0"/>
    </xf>
    <xf numFmtId="0" fontId="32" fillId="2" borderId="1" xfId="1" applyFont="1" applyFill="1" applyBorder="1" applyAlignment="1" applyProtection="1">
      <alignment horizontal="left" wrapText="1"/>
      <protection locked="0"/>
    </xf>
    <xf numFmtId="0" fontId="32" fillId="2" borderId="1" xfId="1" applyFont="1" applyFill="1" applyBorder="1" applyAlignment="1" applyProtection="1">
      <alignment wrapText="1" readingOrder="1"/>
      <protection locked="0"/>
    </xf>
    <xf numFmtId="0" fontId="33" fillId="0" borderId="1" xfId="0" applyFont="1" applyFill="1" applyBorder="1" applyAlignment="1">
      <alignment wrapText="1"/>
    </xf>
    <xf numFmtId="167" fontId="32" fillId="6" borderId="1" xfId="1" applyNumberFormat="1" applyFont="1" applyFill="1" applyBorder="1" applyAlignment="1" applyProtection="1">
      <protection locked="0"/>
    </xf>
    <xf numFmtId="169" fontId="34" fillId="2" borderId="1" xfId="1" applyNumberFormat="1" applyFont="1" applyFill="1" applyBorder="1" applyAlignment="1" applyProtection="1">
      <alignment horizontal="left"/>
      <protection locked="0"/>
    </xf>
    <xf numFmtId="0" fontId="33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0" fontId="35" fillId="0" borderId="1" xfId="0" applyFont="1" applyFill="1" applyBorder="1" applyAlignment="1">
      <alignment wrapText="1"/>
    </xf>
    <xf numFmtId="167" fontId="35" fillId="6" borderId="1" xfId="1" applyNumberFormat="1" applyFont="1" applyFill="1" applyBorder="1" applyAlignment="1" applyProtection="1">
      <protection locked="0"/>
    </xf>
    <xf numFmtId="168" fontId="30" fillId="3" borderId="1" xfId="7" applyNumberFormat="1" applyFont="1" applyFill="1" applyBorder="1" applyAlignment="1">
      <alignment horizontal="right" vertical="center"/>
    </xf>
    <xf numFmtId="0" fontId="35" fillId="6" borderId="1" xfId="1" applyFont="1" applyFill="1" applyBorder="1" applyAlignment="1" applyProtection="1">
      <alignment horizontal="left" wrapText="1"/>
      <protection locked="0"/>
    </xf>
    <xf numFmtId="0" fontId="35" fillId="0" borderId="1" xfId="1" applyFont="1" applyFill="1" applyBorder="1" applyAlignment="1" applyProtection="1">
      <alignment horizontal="left" wrapText="1"/>
      <protection locked="0"/>
    </xf>
    <xf numFmtId="0" fontId="36" fillId="2" borderId="1" xfId="0" applyFont="1" applyFill="1" applyBorder="1" applyAlignment="1">
      <alignment horizontal="center" vertical="center" wrapText="1"/>
    </xf>
    <xf numFmtId="167" fontId="35" fillId="0" borderId="1" xfId="1" applyNumberFormat="1" applyFont="1" applyFill="1" applyBorder="1" applyAlignment="1" applyProtection="1">
      <protection locked="0"/>
    </xf>
    <xf numFmtId="0" fontId="37" fillId="2" borderId="1" xfId="0" applyFont="1" applyFill="1" applyBorder="1" applyAlignment="1">
      <alignment horizontal="center" vertical="center" wrapText="1"/>
    </xf>
    <xf numFmtId="168" fontId="31" fillId="0" borderId="5" xfId="3" applyNumberFormat="1" applyFont="1" applyFill="1" applyBorder="1" applyAlignment="1" applyProtection="1">
      <protection locked="0"/>
    </xf>
    <xf numFmtId="168" fontId="37" fillId="3" borderId="1" xfId="0" applyNumberFormat="1" applyFont="1" applyFill="1" applyBorder="1" applyAlignment="1">
      <alignment horizontal="center" vertical="center"/>
    </xf>
    <xf numFmtId="168" fontId="37" fillId="3" borderId="1" xfId="0" applyNumberFormat="1" applyFont="1" applyFill="1" applyBorder="1" applyAlignment="1">
      <alignment horizontal="right" vertical="center"/>
    </xf>
    <xf numFmtId="1" fontId="35" fillId="0" borderId="1" xfId="0" applyNumberFormat="1" applyFont="1" applyFill="1" applyBorder="1" applyAlignment="1">
      <alignment horizontal="right"/>
    </xf>
    <xf numFmtId="0" fontId="37" fillId="2" borderId="1" xfId="0" applyFont="1" applyFill="1" applyBorder="1" applyAlignment="1">
      <alignment vertical="center" wrapText="1"/>
    </xf>
    <xf numFmtId="168" fontId="31" fillId="0" borderId="1" xfId="3" applyNumberFormat="1" applyFont="1" applyFill="1" applyBorder="1" applyAlignment="1" applyProtection="1">
      <protection locked="0"/>
    </xf>
    <xf numFmtId="1" fontId="35" fillId="2" borderId="1" xfId="0" applyNumberFormat="1" applyFont="1" applyFill="1" applyBorder="1" applyAlignment="1">
      <alignment horizontal="right"/>
    </xf>
    <xf numFmtId="0" fontId="36" fillId="2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wrapText="1"/>
    </xf>
    <xf numFmtId="0" fontId="35" fillId="2" borderId="1" xfId="1" applyFont="1" applyFill="1" applyBorder="1" applyAlignment="1" applyProtection="1">
      <alignment horizontal="left" wrapText="1"/>
      <protection locked="0"/>
    </xf>
    <xf numFmtId="14" fontId="35" fillId="0" borderId="1" xfId="0" applyNumberFormat="1" applyFont="1" applyFill="1" applyBorder="1" applyAlignment="1"/>
    <xf numFmtId="1" fontId="35" fillId="0" borderId="1" xfId="0" applyNumberFormat="1" applyFont="1" applyFill="1" applyBorder="1" applyAlignment="1">
      <alignment horizontal="right" wrapText="1"/>
    </xf>
    <xf numFmtId="14" fontId="35" fillId="2" borderId="1" xfId="0" applyNumberFormat="1" applyFont="1" applyFill="1" applyBorder="1" applyAlignment="1"/>
    <xf numFmtId="168" fontId="31" fillId="0" borderId="1" xfId="3" applyNumberFormat="1" applyFont="1" applyFill="1" applyBorder="1" applyAlignment="1"/>
    <xf numFmtId="1" fontId="35" fillId="2" borderId="1" xfId="0" applyNumberFormat="1" applyFont="1" applyFill="1" applyBorder="1" applyAlignment="1">
      <alignment horizontal="right" wrapText="1"/>
    </xf>
    <xf numFmtId="168" fontId="31" fillId="0" borderId="5" xfId="3" applyNumberFormat="1" applyFont="1" applyFill="1" applyBorder="1" applyAlignment="1"/>
    <xf numFmtId="167" fontId="35" fillId="6" borderId="5" xfId="1" applyNumberFormat="1" applyFont="1" applyFill="1" applyBorder="1" applyAlignment="1" applyProtection="1">
      <protection locked="0"/>
    </xf>
    <xf numFmtId="168" fontId="31" fillId="6" borderId="5" xfId="3" applyNumberFormat="1" applyFont="1" applyFill="1" applyBorder="1" applyAlignment="1" applyProtection="1">
      <protection locked="0"/>
    </xf>
    <xf numFmtId="0" fontId="35" fillId="2" borderId="1" xfId="0" applyFont="1" applyFill="1" applyBorder="1" applyAlignment="1">
      <alignment wrapText="1"/>
    </xf>
    <xf numFmtId="167" fontId="35" fillId="2" borderId="1" xfId="0" applyNumberFormat="1" applyFont="1" applyFill="1" applyBorder="1" applyAlignment="1"/>
    <xf numFmtId="168" fontId="31" fillId="2" borderId="1" xfId="3" applyNumberFormat="1" applyFont="1" applyFill="1" applyBorder="1" applyAlignment="1"/>
    <xf numFmtId="0" fontId="35" fillId="2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 vertical="top" wrapText="1"/>
    </xf>
    <xf numFmtId="14" fontId="35" fillId="0" borderId="1" xfId="1" applyNumberFormat="1" applyFont="1" applyFill="1" applyBorder="1" applyAlignment="1" applyProtection="1">
      <alignment vertical="center" wrapText="1"/>
      <protection locked="0"/>
    </xf>
    <xf numFmtId="167" fontId="35" fillId="0" borderId="1" xfId="0" applyNumberFormat="1" applyFont="1" applyFill="1" applyBorder="1" applyAlignment="1"/>
    <xf numFmtId="0" fontId="35" fillId="2" borderId="1" xfId="1" applyFont="1" applyFill="1" applyBorder="1" applyAlignment="1" applyProtection="1">
      <alignment wrapText="1" readingOrder="1"/>
      <protection locked="0"/>
    </xf>
    <xf numFmtId="0" fontId="35" fillId="0" borderId="1" xfId="1" applyFont="1" applyFill="1" applyBorder="1" applyAlignment="1" applyProtection="1">
      <alignment horizontal="left" readingOrder="1"/>
      <protection locked="0"/>
    </xf>
    <xf numFmtId="0" fontId="35" fillId="0" borderId="1" xfId="1" applyFont="1" applyFill="1" applyBorder="1" applyAlignment="1" applyProtection="1">
      <alignment wrapText="1" readingOrder="1"/>
      <protection locked="0"/>
    </xf>
    <xf numFmtId="49" fontId="35" fillId="0" borderId="1" xfId="0" applyNumberFormat="1" applyFont="1" applyFill="1" applyBorder="1" applyAlignment="1">
      <alignment horizontal="right"/>
    </xf>
    <xf numFmtId="14" fontId="35" fillId="6" borderId="1" xfId="1" applyNumberFormat="1" applyFont="1" applyFill="1" applyBorder="1" applyAlignment="1" applyProtection="1">
      <alignment vertical="center" wrapText="1"/>
      <protection locked="0"/>
    </xf>
    <xf numFmtId="49" fontId="35" fillId="2" borderId="1" xfId="0" applyNumberFormat="1" applyFont="1" applyFill="1" applyBorder="1" applyAlignment="1">
      <alignment horizontal="right"/>
    </xf>
    <xf numFmtId="0" fontId="35" fillId="0" borderId="1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left" wrapText="1"/>
    </xf>
    <xf numFmtId="49" fontId="35" fillId="0" borderId="1" xfId="0" applyNumberFormat="1" applyFont="1" applyFill="1" applyBorder="1" applyAlignment="1">
      <alignment horizontal="right" vertical="center" wrapText="1"/>
    </xf>
    <xf numFmtId="0" fontId="35" fillId="2" borderId="5" xfId="0" applyFont="1" applyFill="1" applyBorder="1" applyAlignment="1">
      <alignment horizontal="left"/>
    </xf>
    <xf numFmtId="0" fontId="35" fillId="2" borderId="5" xfId="0" applyFont="1" applyFill="1" applyBorder="1"/>
    <xf numFmtId="167" fontId="35" fillId="2" borderId="5" xfId="0" applyNumberFormat="1" applyFont="1" applyFill="1" applyBorder="1" applyAlignment="1"/>
    <xf numFmtId="0" fontId="35" fillId="0" borderId="5" xfId="1" applyFont="1" applyFill="1" applyBorder="1" applyAlignment="1" applyProtection="1">
      <alignment horizontal="left" wrapText="1"/>
      <protection locked="0"/>
    </xf>
    <xf numFmtId="0" fontId="35" fillId="0" borderId="5" xfId="1" applyFont="1" applyFill="1" applyBorder="1" applyAlignment="1" applyProtection="1">
      <alignment wrapText="1" readingOrder="1"/>
      <protection locked="0"/>
    </xf>
    <xf numFmtId="167" fontId="35" fillId="0" borderId="5" xfId="0" applyNumberFormat="1" applyFont="1" applyFill="1" applyBorder="1" applyAlignment="1"/>
    <xf numFmtId="0" fontId="35" fillId="2" borderId="5" xfId="1" applyFont="1" applyFill="1" applyBorder="1" applyAlignment="1" applyProtection="1">
      <alignment horizontal="left" wrapText="1"/>
      <protection locked="0"/>
    </xf>
    <xf numFmtId="0" fontId="35" fillId="2" borderId="5" xfId="1" applyFont="1" applyFill="1" applyBorder="1" applyAlignment="1" applyProtection="1">
      <alignment wrapText="1" readingOrder="1"/>
      <protection locked="0"/>
    </xf>
    <xf numFmtId="0" fontId="35" fillId="2" borderId="5" xfId="0" applyFont="1" applyFill="1" applyBorder="1" applyAlignment="1">
      <alignment wrapText="1"/>
    </xf>
    <xf numFmtId="169" fontId="38" fillId="2" borderId="1" xfId="0" applyNumberFormat="1" applyFont="1" applyFill="1" applyBorder="1" applyAlignment="1">
      <alignment horizontal="left"/>
    </xf>
    <xf numFmtId="0" fontId="33" fillId="2" borderId="5" xfId="0" applyFont="1" applyFill="1" applyBorder="1" applyAlignment="1">
      <alignment horizontal="left"/>
    </xf>
    <xf numFmtId="0" fontId="33" fillId="2" borderId="1" xfId="0" applyFont="1" applyFill="1" applyBorder="1" applyAlignment="1">
      <alignment wrapText="1"/>
    </xf>
    <xf numFmtId="0" fontId="33" fillId="6" borderId="1" xfId="1" applyFont="1" applyFill="1" applyBorder="1" applyAlignment="1" applyProtection="1">
      <alignment horizontal="left" wrapText="1"/>
      <protection locked="0"/>
    </xf>
    <xf numFmtId="0" fontId="39" fillId="2" borderId="1" xfId="0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/>
    <xf numFmtId="0" fontId="39" fillId="2" borderId="1" xfId="0" applyFont="1" applyFill="1" applyBorder="1" applyAlignment="1">
      <alignment vertical="center" wrapText="1"/>
    </xf>
    <xf numFmtId="168" fontId="38" fillId="0" borderId="1" xfId="3" applyNumberFormat="1" applyFont="1" applyFill="1" applyBorder="1" applyAlignment="1"/>
    <xf numFmtId="168" fontId="40" fillId="3" borderId="1" xfId="0" applyNumberFormat="1" applyFont="1" applyFill="1" applyBorder="1" applyAlignment="1">
      <alignment horizontal="center" vertical="center"/>
    </xf>
    <xf numFmtId="1" fontId="33" fillId="2" borderId="1" xfId="0" applyNumberFormat="1" applyFont="1" applyFill="1" applyBorder="1" applyAlignment="1">
      <alignment horizontal="right" wrapText="1"/>
    </xf>
    <xf numFmtId="0" fontId="35" fillId="6" borderId="1" xfId="1" applyFont="1" applyFill="1" applyBorder="1" applyAlignment="1" applyProtection="1">
      <alignment horizontal="left"/>
      <protection locked="0"/>
    </xf>
    <xf numFmtId="168" fontId="31" fillId="6" borderId="1" xfId="3" applyNumberFormat="1" applyFont="1" applyFill="1" applyBorder="1" applyAlignment="1" applyProtection="1">
      <protection locked="0"/>
    </xf>
    <xf numFmtId="0" fontId="35" fillId="6" borderId="1" xfId="1" applyFont="1" applyFill="1" applyBorder="1" applyAlignment="1" applyProtection="1">
      <alignment wrapText="1" readingOrder="1"/>
      <protection locked="0"/>
    </xf>
    <xf numFmtId="168" fontId="31" fillId="2" borderId="5" xfId="3" applyNumberFormat="1" applyFont="1" applyFill="1" applyBorder="1" applyAlignment="1"/>
    <xf numFmtId="0" fontId="36" fillId="5" borderId="1" xfId="0" applyFont="1" applyFill="1" applyBorder="1" applyAlignment="1">
      <alignment vertical="center" wrapText="1"/>
    </xf>
    <xf numFmtId="168" fontId="36" fillId="5" borderId="1" xfId="0" applyNumberFormat="1" applyFont="1" applyFill="1" applyBorder="1" applyAlignment="1">
      <alignment horizontal="right" vertical="center"/>
    </xf>
    <xf numFmtId="168" fontId="36" fillId="3" borderId="1" xfId="0" applyNumberFormat="1" applyFont="1" applyFill="1" applyBorder="1" applyAlignment="1">
      <alignment horizontal="right" vertical="center"/>
    </xf>
    <xf numFmtId="169" fontId="31" fillId="2" borderId="2" xfId="0" applyNumberFormat="1" applyFont="1" applyFill="1" applyBorder="1" applyAlignment="1">
      <alignment horizontal="left"/>
    </xf>
    <xf numFmtId="0" fontId="31" fillId="2" borderId="2" xfId="1" applyFont="1" applyFill="1" applyBorder="1" applyAlignment="1" applyProtection="1">
      <alignment horizontal="left" wrapText="1"/>
      <protection locked="0"/>
    </xf>
    <xf numFmtId="0" fontId="30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168" fontId="31" fillId="2" borderId="2" xfId="7" applyNumberFormat="1" applyFont="1" applyFill="1" applyBorder="1" applyAlignment="1" applyProtection="1">
      <alignment horizontal="left" vertical="center"/>
      <protection locked="0"/>
    </xf>
    <xf numFmtId="0" fontId="30" fillId="5" borderId="4" xfId="0" applyFont="1" applyFill="1" applyBorder="1" applyAlignment="1">
      <alignment vertical="center" wrapText="1"/>
    </xf>
    <xf numFmtId="168" fontId="30" fillId="5" borderId="4" xfId="7" applyNumberFormat="1" applyFont="1" applyFill="1" applyBorder="1" applyAlignment="1">
      <alignment horizontal="center" vertical="center"/>
    </xf>
    <xf numFmtId="168" fontId="30" fillId="3" borderId="4" xfId="7" applyNumberFormat="1" applyFont="1" applyFill="1" applyBorder="1" applyAlignment="1">
      <alignment horizontal="right" vertical="center"/>
    </xf>
    <xf numFmtId="0" fontId="15" fillId="2" borderId="1" xfId="0" applyFont="1" applyFill="1" applyBorder="1"/>
    <xf numFmtId="0" fontId="15" fillId="0" borderId="1" xfId="0" applyFont="1" applyBorder="1"/>
    <xf numFmtId="49" fontId="31" fillId="0" borderId="1" xfId="0" applyNumberFormat="1" applyFont="1" applyFill="1" applyBorder="1" applyAlignment="1">
      <alignment horizontal="right" wrapText="1"/>
    </xf>
    <xf numFmtId="49" fontId="31" fillId="0" borderId="1" xfId="0" applyNumberFormat="1" applyFont="1" applyFill="1" applyBorder="1" applyAlignment="1">
      <alignment horizontal="right"/>
    </xf>
    <xf numFmtId="49" fontId="31" fillId="2" borderId="1" xfId="0" applyNumberFormat="1" applyFont="1" applyFill="1" applyBorder="1" applyAlignment="1">
      <alignment horizontal="right"/>
    </xf>
    <xf numFmtId="49" fontId="31" fillId="2" borderId="1" xfId="0" applyNumberFormat="1" applyFont="1" applyFill="1" applyBorder="1" applyAlignment="1">
      <alignment horizontal="right" wrapText="1"/>
    </xf>
    <xf numFmtId="49" fontId="31" fillId="0" borderId="1" xfId="0" applyNumberFormat="1" applyFont="1" applyFill="1" applyBorder="1" applyAlignment="1">
      <alignment horizontal="right" vertical="center" wrapText="1"/>
    </xf>
    <xf numFmtId="49" fontId="31" fillId="0" borderId="1" xfId="0" applyNumberFormat="1" applyFont="1" applyBorder="1" applyAlignment="1">
      <alignment horizontal="right"/>
    </xf>
    <xf numFmtId="49" fontId="31" fillId="2" borderId="2" xfId="0" applyNumberFormat="1" applyFont="1" applyFill="1" applyBorder="1" applyAlignment="1">
      <alignment horizontal="right"/>
    </xf>
    <xf numFmtId="0" fontId="31" fillId="0" borderId="1" xfId="0" applyFont="1" applyBorder="1" applyAlignment="1">
      <alignment horizontal="left"/>
    </xf>
    <xf numFmtId="14" fontId="31" fillId="0" borderId="1" xfId="0" applyNumberFormat="1" applyFont="1" applyBorder="1"/>
    <xf numFmtId="49" fontId="31" fillId="2" borderId="1" xfId="0" applyNumberFormat="1" applyFont="1" applyFill="1" applyBorder="1" applyAlignment="1">
      <alignment horizontal="left"/>
    </xf>
    <xf numFmtId="0" fontId="31" fillId="6" borderId="2" xfId="1" applyFont="1" applyFill="1" applyBorder="1" applyAlignment="1" applyProtection="1">
      <alignment horizontal="left" wrapText="1"/>
      <protection locked="0"/>
    </xf>
    <xf numFmtId="167" fontId="31" fillId="6" borderId="2" xfId="1" applyNumberFormat="1" applyFont="1" applyFill="1" applyBorder="1" applyAlignment="1" applyProtection="1">
      <protection locked="0"/>
    </xf>
    <xf numFmtId="0" fontId="30" fillId="0" borderId="1" xfId="0" applyFont="1" applyBorder="1" applyAlignment="1">
      <alignment horizontal="center"/>
    </xf>
    <xf numFmtId="0" fontId="30" fillId="5" borderId="4" xfId="0" applyFont="1" applyFill="1" applyBorder="1" applyAlignment="1">
      <alignment horizontal="center" vertical="center" wrapText="1"/>
    </xf>
    <xf numFmtId="168" fontId="18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165" fontId="31" fillId="3" borderId="1" xfId="13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left"/>
    </xf>
    <xf numFmtId="0" fontId="31" fillId="0" borderId="4" xfId="0" applyFont="1" applyBorder="1"/>
    <xf numFmtId="0" fontId="30" fillId="0" borderId="4" xfId="0" applyFont="1" applyBorder="1" applyAlignment="1">
      <alignment horizontal="center"/>
    </xf>
    <xf numFmtId="14" fontId="31" fillId="0" borderId="4" xfId="0" applyNumberFormat="1" applyFont="1" applyBorder="1"/>
    <xf numFmtId="168" fontId="31" fillId="3" borderId="4" xfId="7" applyNumberFormat="1" applyFont="1" applyFill="1" applyBorder="1" applyAlignment="1">
      <alignment horizontal="right" vertical="center"/>
    </xf>
    <xf numFmtId="0" fontId="15" fillId="0" borderId="0" xfId="0" applyFont="1" applyBorder="1"/>
    <xf numFmtId="0" fontId="15" fillId="2" borderId="0" xfId="0" applyFont="1" applyFill="1" applyBorder="1"/>
    <xf numFmtId="0" fontId="30" fillId="5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</cellXfs>
  <cellStyles count="14">
    <cellStyle name="Millares" xfId="13" builtinId="3"/>
    <cellStyle name="Millares 2" xfId="3"/>
    <cellStyle name="Millares 2 2" xfId="6"/>
    <cellStyle name="Millares 2 2 2" xfId="11"/>
    <cellStyle name="Millares 2 3" xfId="9"/>
    <cellStyle name="Millares 9" xfId="2"/>
    <cellStyle name="Millares 9 2" xfId="5"/>
    <cellStyle name="Millares 9 2 2" xfId="10"/>
    <cellStyle name="Millares 9 3" xfId="8"/>
    <cellStyle name="Moneda" xfId="7" builtinId="4"/>
    <cellStyle name="Moneda 2" xfId="12"/>
    <cellStyle name="Normal" xfId="0" builtinId="0"/>
    <cellStyle name="Normal 2 2" xfId="1"/>
    <cellStyle name="Normal 3" xfId="4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488016</xdr:colOff>
      <xdr:row>0</xdr:row>
      <xdr:rowOff>76200</xdr:rowOff>
    </xdr:from>
    <xdr:to>
      <xdr:col>3</xdr:col>
      <xdr:colOff>125507</xdr:colOff>
      <xdr:row>3</xdr:row>
      <xdr:rowOff>62753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20</xdr:col>
      <xdr:colOff>420462</xdr:colOff>
      <xdr:row>0</xdr:row>
      <xdr:rowOff>74386</xdr:rowOff>
    </xdr:from>
    <xdr:to>
      <xdr:col>21</xdr:col>
      <xdr:colOff>261997</xdr:colOff>
      <xdr:row>4</xdr:row>
      <xdr:rowOff>26956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3337" y="74386"/>
          <a:ext cx="955960" cy="936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2</xdr:col>
      <xdr:colOff>1000125</xdr:colOff>
      <xdr:row>2</xdr:row>
      <xdr:rowOff>138315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47700" y="0"/>
          <a:ext cx="1857375" cy="624090"/>
        </a:xfrm>
        <a:prstGeom prst="rect">
          <a:avLst/>
        </a:prstGeom>
      </xdr:spPr>
    </xdr:pic>
    <xdr:clientData/>
  </xdr:twoCellAnchor>
  <xdr:twoCellAnchor editAs="oneCell">
    <xdr:from>
      <xdr:col>20</xdr:col>
      <xdr:colOff>638735</xdr:colOff>
      <xdr:row>0</xdr:row>
      <xdr:rowOff>0</xdr:rowOff>
    </xdr:from>
    <xdr:to>
      <xdr:col>21</xdr:col>
      <xdr:colOff>305086</xdr:colOff>
      <xdr:row>3</xdr:row>
      <xdr:rowOff>145676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9529" y="0"/>
          <a:ext cx="921410" cy="92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2:AC66"/>
  <sheetViews>
    <sheetView showGridLines="0" showWhiteSpace="0" view="pageBreakPreview" topLeftCell="A11" zoomScaleNormal="100" zoomScaleSheetLayoutView="100" zoomScalePageLayoutView="85" workbookViewId="0">
      <selection activeCell="A11" sqref="A11"/>
    </sheetView>
  </sheetViews>
  <sheetFormatPr baseColWidth="10" defaultRowHeight="15" x14ac:dyDescent="0.25"/>
  <cols>
    <col min="1" max="1" width="9.7109375" style="210" bestFit="1" customWidth="1"/>
    <col min="2" max="2" width="13.5703125" bestFit="1" customWidth="1"/>
    <col min="3" max="3" width="23.42578125" bestFit="1" customWidth="1"/>
    <col min="4" max="4" width="28.85546875" bestFit="1" customWidth="1"/>
    <col min="5" max="5" width="34.7109375" bestFit="1" customWidth="1"/>
    <col min="6" max="6" width="33.140625" bestFit="1" customWidth="1"/>
    <col min="7" max="7" width="33.7109375" bestFit="1" customWidth="1"/>
    <col min="8" max="8" width="12.42578125" bestFit="1" customWidth="1"/>
    <col min="9" max="9" width="11.85546875" bestFit="1" customWidth="1"/>
    <col min="10" max="10" width="12.5703125" bestFit="1" customWidth="1"/>
    <col min="11" max="11" width="17.42578125" bestFit="1" customWidth="1"/>
    <col min="12" max="12" width="17" bestFit="1" customWidth="1"/>
    <col min="13" max="13" width="38.42578125" bestFit="1" customWidth="1"/>
    <col min="14" max="14" width="12.85546875" bestFit="1" customWidth="1"/>
    <col min="15" max="15" width="14.140625" bestFit="1" customWidth="1"/>
    <col min="16" max="16" width="14.140625" customWidth="1"/>
    <col min="17" max="17" width="15" bestFit="1" customWidth="1"/>
    <col min="18" max="18" width="15.42578125" bestFit="1" customWidth="1"/>
    <col min="19" max="19" width="14.140625" bestFit="1" customWidth="1"/>
    <col min="20" max="20" width="16.28515625" customWidth="1"/>
    <col min="21" max="21" width="16.7109375" bestFit="1" customWidth="1"/>
    <col min="22" max="22" width="18.28515625" bestFit="1" customWidth="1"/>
  </cols>
  <sheetData>
    <row r="2" spans="1:22" ht="23.25" x14ac:dyDescent="0.25">
      <c r="A2" s="224" t="s">
        <v>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ht="23.25" x14ac:dyDescent="0.25">
      <c r="A3" s="225" t="s">
        <v>30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</row>
    <row r="4" spans="1:22" x14ac:dyDescent="0.25">
      <c r="A4" s="226" t="s">
        <v>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</row>
    <row r="5" spans="1:22" x14ac:dyDescent="0.25">
      <c r="A5" s="227" t="s">
        <v>638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</row>
    <row r="6" spans="1:22" x14ac:dyDescent="0.25">
      <c r="A6" s="21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5.25" customHeight="1" x14ac:dyDescent="0.25">
      <c r="A7" s="228" t="s">
        <v>3</v>
      </c>
      <c r="B7" s="229" t="s">
        <v>4</v>
      </c>
      <c r="C7" s="229" t="s">
        <v>5</v>
      </c>
      <c r="D7" s="229" t="s">
        <v>6</v>
      </c>
      <c r="E7" s="230" t="s">
        <v>7</v>
      </c>
      <c r="F7" s="230" t="s">
        <v>8</v>
      </c>
      <c r="G7" s="230" t="s">
        <v>9</v>
      </c>
      <c r="H7" s="13" t="s">
        <v>28</v>
      </c>
      <c r="I7" s="229" t="s">
        <v>10</v>
      </c>
      <c r="J7" s="229"/>
      <c r="K7" s="233" t="s">
        <v>11</v>
      </c>
      <c r="L7" s="234" t="s">
        <v>12</v>
      </c>
      <c r="M7" s="234"/>
      <c r="N7" s="234"/>
      <c r="O7" s="234"/>
      <c r="P7" s="234"/>
      <c r="Q7" s="234"/>
      <c r="R7" s="234"/>
      <c r="S7" s="235" t="s">
        <v>13</v>
      </c>
      <c r="T7" s="235"/>
      <c r="U7" s="235" t="s">
        <v>14</v>
      </c>
      <c r="V7" s="233" t="s">
        <v>15</v>
      </c>
    </row>
    <row r="8" spans="1:22" ht="39.75" customHeight="1" x14ac:dyDescent="0.25">
      <c r="A8" s="228"/>
      <c r="B8" s="229"/>
      <c r="C8" s="229"/>
      <c r="D8" s="229"/>
      <c r="E8" s="231"/>
      <c r="F8" s="231"/>
      <c r="G8" s="231"/>
      <c r="H8" s="14" t="s">
        <v>29</v>
      </c>
      <c r="I8" s="229"/>
      <c r="J8" s="229"/>
      <c r="K8" s="233"/>
      <c r="L8" s="235" t="s">
        <v>16</v>
      </c>
      <c r="M8" s="235"/>
      <c r="N8" s="235" t="s">
        <v>574</v>
      </c>
      <c r="O8" s="235" t="s">
        <v>17</v>
      </c>
      <c r="P8" s="235"/>
      <c r="Q8" s="235" t="s">
        <v>18</v>
      </c>
      <c r="R8" s="235" t="s">
        <v>19</v>
      </c>
      <c r="S8" s="235" t="s">
        <v>20</v>
      </c>
      <c r="T8" s="235" t="s">
        <v>21</v>
      </c>
      <c r="U8" s="235"/>
      <c r="V8" s="233"/>
    </row>
    <row r="9" spans="1:22" ht="36.75" customHeight="1" x14ac:dyDescent="0.25">
      <c r="A9" s="228"/>
      <c r="B9" s="229"/>
      <c r="C9" s="229"/>
      <c r="D9" s="229"/>
      <c r="E9" s="232"/>
      <c r="F9" s="232"/>
      <c r="G9" s="232"/>
      <c r="H9" s="15"/>
      <c r="I9" s="12" t="s">
        <v>22</v>
      </c>
      <c r="J9" s="12" t="s">
        <v>23</v>
      </c>
      <c r="K9" s="233"/>
      <c r="L9" s="16" t="s">
        <v>24</v>
      </c>
      <c r="M9" s="16" t="s">
        <v>25</v>
      </c>
      <c r="N9" s="235"/>
      <c r="O9" s="16" t="s">
        <v>26</v>
      </c>
      <c r="P9" s="16" t="s">
        <v>27</v>
      </c>
      <c r="Q9" s="235"/>
      <c r="R9" s="235"/>
      <c r="S9" s="235"/>
      <c r="T9" s="235"/>
      <c r="U9" s="235"/>
      <c r="V9" s="233"/>
    </row>
    <row r="10" spans="1:22" ht="19.5" customHeight="1" x14ac:dyDescent="0.25">
      <c r="A10" s="209">
        <v>1</v>
      </c>
      <c r="B10" s="75">
        <v>10400106075</v>
      </c>
      <c r="C10" s="118" t="s">
        <v>32</v>
      </c>
      <c r="D10" s="118" t="s">
        <v>67</v>
      </c>
      <c r="E10" s="118" t="s">
        <v>123</v>
      </c>
      <c r="F10" s="119" t="s">
        <v>103</v>
      </c>
      <c r="G10" s="118" t="s">
        <v>138</v>
      </c>
      <c r="H10" s="120" t="s">
        <v>271</v>
      </c>
      <c r="I10" s="121">
        <v>44502</v>
      </c>
      <c r="J10" s="122"/>
      <c r="K10" s="123">
        <v>10000</v>
      </c>
      <c r="L10" s="124">
        <f>K10*2.87%</f>
        <v>287</v>
      </c>
      <c r="M10" s="124">
        <f>(K10*7.1)/100</f>
        <v>710</v>
      </c>
      <c r="N10" s="124">
        <f>((K10*1.2)/100)</f>
        <v>120</v>
      </c>
      <c r="O10" s="124">
        <f t="shared" ref="O10:O55" si="0">(K10*3.04)/100</f>
        <v>304</v>
      </c>
      <c r="P10" s="124">
        <f t="shared" ref="P10:P55" si="1">(K10*7.09)/100</f>
        <v>709</v>
      </c>
      <c r="Q10" s="124">
        <v>0</v>
      </c>
      <c r="R10" s="125">
        <f t="shared" ref="R10:R55" si="2">SUM(L10:Q10)</f>
        <v>2130</v>
      </c>
      <c r="S10" s="124">
        <f t="shared" ref="S10:S55" si="3">L10+O10</f>
        <v>591</v>
      </c>
      <c r="T10" s="124">
        <f t="shared" ref="T10:T55" si="4">M10+N10+P10</f>
        <v>1539</v>
      </c>
      <c r="U10" s="124">
        <f t="shared" ref="U10:U53" si="5">K10-S10</f>
        <v>9409</v>
      </c>
      <c r="V10" s="126">
        <v>9604242557</v>
      </c>
    </row>
    <row r="11" spans="1:22" ht="18" customHeight="1" x14ac:dyDescent="0.25">
      <c r="A11" s="209">
        <v>2</v>
      </c>
      <c r="B11" s="75">
        <v>201588373</v>
      </c>
      <c r="C11" s="118" t="s">
        <v>33</v>
      </c>
      <c r="D11" s="118" t="s">
        <v>68</v>
      </c>
      <c r="E11" s="118" t="s">
        <v>126</v>
      </c>
      <c r="F11" s="118" t="s">
        <v>104</v>
      </c>
      <c r="G11" s="118" t="s">
        <v>138</v>
      </c>
      <c r="H11" s="120" t="s">
        <v>271</v>
      </c>
      <c r="I11" s="116">
        <v>44264</v>
      </c>
      <c r="J11" s="130"/>
      <c r="K11" s="128">
        <v>18000</v>
      </c>
      <c r="L11" s="124">
        <f t="shared" ref="L11:L55" si="6">K11*2.87%</f>
        <v>516.6</v>
      </c>
      <c r="M11" s="124">
        <f t="shared" ref="M11:M55" si="7">(K11*7.1)/100</f>
        <v>1278</v>
      </c>
      <c r="N11" s="124">
        <f t="shared" ref="N11:N55" si="8">((K11*1.2)/100)</f>
        <v>216</v>
      </c>
      <c r="O11" s="124">
        <f t="shared" si="0"/>
        <v>547.20000000000005</v>
      </c>
      <c r="P11" s="124">
        <f t="shared" si="1"/>
        <v>1276.2</v>
      </c>
      <c r="Q11" s="124">
        <v>0</v>
      </c>
      <c r="R11" s="125">
        <f t="shared" si="2"/>
        <v>3834</v>
      </c>
      <c r="S11" s="124">
        <f t="shared" si="3"/>
        <v>1063.8000000000002</v>
      </c>
      <c r="T11" s="124">
        <f t="shared" si="4"/>
        <v>2770.2</v>
      </c>
      <c r="U11" s="124">
        <f t="shared" si="5"/>
        <v>16936.2</v>
      </c>
      <c r="V11" s="129">
        <v>9600019157</v>
      </c>
    </row>
    <row r="12" spans="1:22" ht="15" customHeight="1" x14ac:dyDescent="0.25">
      <c r="A12" s="209">
        <v>3</v>
      </c>
      <c r="B12" s="75">
        <v>22400437780</v>
      </c>
      <c r="C12" s="114" t="s">
        <v>34</v>
      </c>
      <c r="D12" s="131" t="s">
        <v>69</v>
      </c>
      <c r="E12" s="132" t="s">
        <v>127</v>
      </c>
      <c r="F12" s="119" t="s">
        <v>105</v>
      </c>
      <c r="G12" s="118" t="s">
        <v>138</v>
      </c>
      <c r="H12" s="120" t="s">
        <v>274</v>
      </c>
      <c r="I12" s="133">
        <v>44013</v>
      </c>
      <c r="J12" s="130"/>
      <c r="K12" s="128">
        <v>40000</v>
      </c>
      <c r="L12" s="124">
        <f t="shared" si="6"/>
        <v>1148</v>
      </c>
      <c r="M12" s="124">
        <f t="shared" si="7"/>
        <v>2840</v>
      </c>
      <c r="N12" s="124">
        <f t="shared" si="8"/>
        <v>480</v>
      </c>
      <c r="O12" s="124">
        <f t="shared" si="0"/>
        <v>1216</v>
      </c>
      <c r="P12" s="124">
        <f t="shared" si="1"/>
        <v>2836</v>
      </c>
      <c r="Q12" s="124">
        <v>0</v>
      </c>
      <c r="R12" s="125">
        <f t="shared" si="2"/>
        <v>8520</v>
      </c>
      <c r="S12" s="124">
        <f t="shared" si="3"/>
        <v>2364</v>
      </c>
      <c r="T12" s="124">
        <f t="shared" si="4"/>
        <v>6156</v>
      </c>
      <c r="U12" s="124">
        <f t="shared" si="5"/>
        <v>37636</v>
      </c>
      <c r="V12" s="134">
        <v>9600834805</v>
      </c>
    </row>
    <row r="13" spans="1:22" ht="14.25" customHeight="1" x14ac:dyDescent="0.25">
      <c r="A13" s="209">
        <v>4</v>
      </c>
      <c r="B13" s="75">
        <v>200143634</v>
      </c>
      <c r="C13" s="114" t="s">
        <v>35</v>
      </c>
      <c r="D13" s="114" t="s">
        <v>70</v>
      </c>
      <c r="E13" s="118" t="s">
        <v>123</v>
      </c>
      <c r="F13" s="118" t="s">
        <v>101</v>
      </c>
      <c r="G13" s="118" t="s">
        <v>138</v>
      </c>
      <c r="H13" s="120" t="s">
        <v>270</v>
      </c>
      <c r="I13" s="135">
        <v>43475</v>
      </c>
      <c r="J13" s="130"/>
      <c r="K13" s="136">
        <v>15000</v>
      </c>
      <c r="L13" s="124">
        <f t="shared" si="6"/>
        <v>430.5</v>
      </c>
      <c r="M13" s="124">
        <f t="shared" si="7"/>
        <v>1065</v>
      </c>
      <c r="N13" s="124">
        <f t="shared" si="8"/>
        <v>180</v>
      </c>
      <c r="O13" s="124">
        <f t="shared" si="0"/>
        <v>456</v>
      </c>
      <c r="P13" s="124">
        <f t="shared" si="1"/>
        <v>1063.5</v>
      </c>
      <c r="Q13" s="124">
        <v>0</v>
      </c>
      <c r="R13" s="125">
        <f t="shared" si="2"/>
        <v>3195</v>
      </c>
      <c r="S13" s="124">
        <f t="shared" si="3"/>
        <v>886.5</v>
      </c>
      <c r="T13" s="124">
        <f t="shared" si="4"/>
        <v>2308.5</v>
      </c>
      <c r="U13" s="124">
        <f t="shared" si="5"/>
        <v>14113.5</v>
      </c>
      <c r="V13" s="137">
        <v>801079975</v>
      </c>
    </row>
    <row r="14" spans="1:22" ht="21" customHeight="1" x14ac:dyDescent="0.25">
      <c r="A14" s="214">
        <v>5</v>
      </c>
      <c r="B14" s="75">
        <v>201434065</v>
      </c>
      <c r="C14" s="118" t="s">
        <v>36</v>
      </c>
      <c r="D14" s="118" t="s">
        <v>71</v>
      </c>
      <c r="E14" s="118" t="s">
        <v>124</v>
      </c>
      <c r="F14" s="118" t="s">
        <v>102</v>
      </c>
      <c r="G14" s="118" t="s">
        <v>138</v>
      </c>
      <c r="H14" s="120" t="s">
        <v>271</v>
      </c>
      <c r="I14" s="116">
        <v>44167</v>
      </c>
      <c r="J14" s="130"/>
      <c r="K14" s="123">
        <v>18000</v>
      </c>
      <c r="L14" s="124">
        <f t="shared" si="6"/>
        <v>516.6</v>
      </c>
      <c r="M14" s="124">
        <f t="shared" si="7"/>
        <v>1278</v>
      </c>
      <c r="N14" s="124">
        <f t="shared" si="8"/>
        <v>216</v>
      </c>
      <c r="O14" s="124">
        <f t="shared" si="0"/>
        <v>547.20000000000005</v>
      </c>
      <c r="P14" s="124">
        <f t="shared" si="1"/>
        <v>1276.2</v>
      </c>
      <c r="Q14" s="124">
        <v>0</v>
      </c>
      <c r="R14" s="125">
        <f t="shared" si="2"/>
        <v>3834</v>
      </c>
      <c r="S14" s="124">
        <f t="shared" si="3"/>
        <v>1063.8000000000002</v>
      </c>
      <c r="T14" s="124">
        <f t="shared" si="4"/>
        <v>2770.2</v>
      </c>
      <c r="U14" s="124">
        <f t="shared" si="5"/>
        <v>16936.2</v>
      </c>
      <c r="V14" s="129">
        <v>9603349131</v>
      </c>
    </row>
    <row r="15" spans="1:22" ht="20.25" customHeight="1" x14ac:dyDescent="0.25">
      <c r="A15" s="214">
        <v>6</v>
      </c>
      <c r="B15" s="75">
        <v>40222395184</v>
      </c>
      <c r="C15" s="114" t="s">
        <v>37</v>
      </c>
      <c r="D15" s="114" t="s">
        <v>72</v>
      </c>
      <c r="E15" s="118" t="s">
        <v>128</v>
      </c>
      <c r="F15" s="118" t="s">
        <v>106</v>
      </c>
      <c r="G15" s="118" t="s">
        <v>138</v>
      </c>
      <c r="H15" s="120" t="s">
        <v>272</v>
      </c>
      <c r="I15" s="135">
        <v>44259</v>
      </c>
      <c r="J15" s="130"/>
      <c r="K15" s="138">
        <v>10000</v>
      </c>
      <c r="L15" s="124">
        <f t="shared" si="6"/>
        <v>287</v>
      </c>
      <c r="M15" s="124">
        <f t="shared" si="7"/>
        <v>710</v>
      </c>
      <c r="N15" s="124">
        <f t="shared" si="8"/>
        <v>120</v>
      </c>
      <c r="O15" s="124">
        <f t="shared" si="0"/>
        <v>304</v>
      </c>
      <c r="P15" s="124">
        <f t="shared" si="1"/>
        <v>709</v>
      </c>
      <c r="Q15" s="124">
        <v>0</v>
      </c>
      <c r="R15" s="125">
        <f t="shared" si="2"/>
        <v>2130</v>
      </c>
      <c r="S15" s="124">
        <f t="shared" si="3"/>
        <v>591</v>
      </c>
      <c r="T15" s="124">
        <f t="shared" si="4"/>
        <v>1539</v>
      </c>
      <c r="U15" s="124">
        <f t="shared" si="5"/>
        <v>9409</v>
      </c>
      <c r="V15" s="137">
        <v>9603539376</v>
      </c>
    </row>
    <row r="16" spans="1:22" ht="25.5" customHeight="1" x14ac:dyDescent="0.25">
      <c r="A16" s="214">
        <v>7</v>
      </c>
      <c r="B16" s="75">
        <v>201137866</v>
      </c>
      <c r="C16" s="118" t="s">
        <v>219</v>
      </c>
      <c r="D16" s="118" t="s">
        <v>220</v>
      </c>
      <c r="E16" s="118" t="s">
        <v>127</v>
      </c>
      <c r="F16" s="118" t="s">
        <v>224</v>
      </c>
      <c r="G16" s="118" t="s">
        <v>138</v>
      </c>
      <c r="H16" s="120" t="s">
        <v>272</v>
      </c>
      <c r="I16" s="139">
        <v>44572</v>
      </c>
      <c r="J16" s="130"/>
      <c r="K16" s="140">
        <v>18000</v>
      </c>
      <c r="L16" s="124">
        <f t="shared" si="6"/>
        <v>516.6</v>
      </c>
      <c r="M16" s="124">
        <f t="shared" si="7"/>
        <v>1278</v>
      </c>
      <c r="N16" s="124">
        <f t="shared" si="8"/>
        <v>216</v>
      </c>
      <c r="O16" s="124">
        <f t="shared" si="0"/>
        <v>547.20000000000005</v>
      </c>
      <c r="P16" s="124">
        <f t="shared" si="1"/>
        <v>1276.2</v>
      </c>
      <c r="Q16" s="124">
        <v>0</v>
      </c>
      <c r="R16" s="125">
        <f t="shared" si="2"/>
        <v>3834</v>
      </c>
      <c r="S16" s="124">
        <f t="shared" si="3"/>
        <v>1063.8000000000002</v>
      </c>
      <c r="T16" s="124">
        <f t="shared" si="4"/>
        <v>2770.2</v>
      </c>
      <c r="U16" s="124">
        <f t="shared" si="5"/>
        <v>16936.2</v>
      </c>
      <c r="V16" s="129">
        <v>9604438795</v>
      </c>
    </row>
    <row r="17" spans="1:22" ht="23.25" customHeight="1" x14ac:dyDescent="0.25">
      <c r="A17" s="214">
        <v>8</v>
      </c>
      <c r="B17" s="75">
        <v>200976827</v>
      </c>
      <c r="C17" s="114" t="s">
        <v>38</v>
      </c>
      <c r="D17" s="141" t="s">
        <v>73</v>
      </c>
      <c r="E17" s="118" t="s">
        <v>123</v>
      </c>
      <c r="F17" s="141" t="s">
        <v>101</v>
      </c>
      <c r="G17" s="118" t="s">
        <v>138</v>
      </c>
      <c r="H17" s="120" t="s">
        <v>270</v>
      </c>
      <c r="I17" s="142">
        <v>44123</v>
      </c>
      <c r="J17" s="130"/>
      <c r="K17" s="138">
        <v>10000</v>
      </c>
      <c r="L17" s="124">
        <f t="shared" si="6"/>
        <v>287</v>
      </c>
      <c r="M17" s="124">
        <f t="shared" si="7"/>
        <v>710</v>
      </c>
      <c r="N17" s="124">
        <f t="shared" si="8"/>
        <v>120</v>
      </c>
      <c r="O17" s="124">
        <f t="shared" si="0"/>
        <v>304</v>
      </c>
      <c r="P17" s="124">
        <f t="shared" si="1"/>
        <v>709</v>
      </c>
      <c r="Q17" s="124">
        <v>0</v>
      </c>
      <c r="R17" s="125">
        <f t="shared" si="2"/>
        <v>2130</v>
      </c>
      <c r="S17" s="124">
        <f t="shared" si="3"/>
        <v>591</v>
      </c>
      <c r="T17" s="124">
        <f t="shared" si="4"/>
        <v>1539</v>
      </c>
      <c r="U17" s="124">
        <f t="shared" si="5"/>
        <v>9409</v>
      </c>
      <c r="V17" s="137">
        <v>9603184292</v>
      </c>
    </row>
    <row r="18" spans="1:22" ht="24" customHeight="1" x14ac:dyDescent="0.25">
      <c r="A18" s="214">
        <v>9</v>
      </c>
      <c r="B18" s="75">
        <v>201707502</v>
      </c>
      <c r="C18" s="114" t="s">
        <v>39</v>
      </c>
      <c r="D18" s="141" t="s">
        <v>74</v>
      </c>
      <c r="E18" s="118" t="s">
        <v>107</v>
      </c>
      <c r="F18" s="141" t="s">
        <v>107</v>
      </c>
      <c r="G18" s="118" t="s">
        <v>138</v>
      </c>
      <c r="H18" s="120" t="s">
        <v>272</v>
      </c>
      <c r="I18" s="142">
        <v>44256</v>
      </c>
      <c r="J18" s="130"/>
      <c r="K18" s="136">
        <v>18000</v>
      </c>
      <c r="L18" s="124">
        <f t="shared" si="6"/>
        <v>516.6</v>
      </c>
      <c r="M18" s="124">
        <f t="shared" si="7"/>
        <v>1278</v>
      </c>
      <c r="N18" s="124">
        <f t="shared" si="8"/>
        <v>216</v>
      </c>
      <c r="O18" s="124">
        <f t="shared" si="0"/>
        <v>547.20000000000005</v>
      </c>
      <c r="P18" s="124">
        <f t="shared" si="1"/>
        <v>1276.2</v>
      </c>
      <c r="Q18" s="124">
        <v>0</v>
      </c>
      <c r="R18" s="125">
        <f t="shared" si="2"/>
        <v>3834</v>
      </c>
      <c r="S18" s="124">
        <f t="shared" si="3"/>
        <v>1063.8000000000002</v>
      </c>
      <c r="T18" s="124">
        <f t="shared" si="4"/>
        <v>2770.2</v>
      </c>
      <c r="U18" s="124">
        <f t="shared" si="5"/>
        <v>16936.2</v>
      </c>
      <c r="V18" s="137">
        <v>9603504739</v>
      </c>
    </row>
    <row r="19" spans="1:22" s="63" customFormat="1" ht="17.25" customHeight="1" x14ac:dyDescent="0.25">
      <c r="A19" s="214">
        <v>10</v>
      </c>
      <c r="B19" s="75">
        <v>200735496</v>
      </c>
      <c r="C19" s="114" t="s">
        <v>154</v>
      </c>
      <c r="D19" s="141" t="s">
        <v>155</v>
      </c>
      <c r="E19" s="118" t="s">
        <v>130</v>
      </c>
      <c r="F19" s="141" t="s">
        <v>179</v>
      </c>
      <c r="G19" s="118" t="s">
        <v>138</v>
      </c>
      <c r="H19" s="120" t="s">
        <v>271</v>
      </c>
      <c r="I19" s="142">
        <v>44250</v>
      </c>
      <c r="J19" s="127"/>
      <c r="K19" s="143">
        <v>18000</v>
      </c>
      <c r="L19" s="124">
        <f t="shared" si="6"/>
        <v>516.6</v>
      </c>
      <c r="M19" s="124">
        <f t="shared" si="7"/>
        <v>1278</v>
      </c>
      <c r="N19" s="124">
        <f t="shared" si="8"/>
        <v>216</v>
      </c>
      <c r="O19" s="124">
        <f t="shared" si="0"/>
        <v>547.20000000000005</v>
      </c>
      <c r="P19" s="124">
        <f t="shared" si="1"/>
        <v>1276.2</v>
      </c>
      <c r="Q19" s="124">
        <v>0</v>
      </c>
      <c r="R19" s="125">
        <f t="shared" si="2"/>
        <v>3834</v>
      </c>
      <c r="S19" s="124">
        <f t="shared" si="3"/>
        <v>1063.8000000000002</v>
      </c>
      <c r="T19" s="124">
        <f t="shared" si="4"/>
        <v>2770.2</v>
      </c>
      <c r="U19" s="124">
        <f t="shared" si="5"/>
        <v>16936.2</v>
      </c>
      <c r="V19" s="137">
        <v>8300179274</v>
      </c>
    </row>
    <row r="20" spans="1:22" ht="19.5" customHeight="1" x14ac:dyDescent="0.25">
      <c r="A20" s="214">
        <v>11</v>
      </c>
      <c r="B20" s="75">
        <v>200882207</v>
      </c>
      <c r="C20" s="144" t="s">
        <v>40</v>
      </c>
      <c r="D20" s="141" t="s">
        <v>75</v>
      </c>
      <c r="E20" s="118" t="s">
        <v>107</v>
      </c>
      <c r="F20" s="141" t="s">
        <v>107</v>
      </c>
      <c r="G20" s="118" t="s">
        <v>138</v>
      </c>
      <c r="H20" s="120" t="s">
        <v>272</v>
      </c>
      <c r="I20" s="142">
        <v>44201</v>
      </c>
      <c r="J20" s="130"/>
      <c r="K20" s="138">
        <v>18000</v>
      </c>
      <c r="L20" s="124">
        <f t="shared" si="6"/>
        <v>516.6</v>
      </c>
      <c r="M20" s="124">
        <f t="shared" si="7"/>
        <v>1278</v>
      </c>
      <c r="N20" s="124">
        <f t="shared" si="8"/>
        <v>216</v>
      </c>
      <c r="O20" s="124">
        <f t="shared" si="0"/>
        <v>547.20000000000005</v>
      </c>
      <c r="P20" s="124">
        <f t="shared" si="1"/>
        <v>1276.2</v>
      </c>
      <c r="Q20" s="124">
        <v>0</v>
      </c>
      <c r="R20" s="125">
        <f t="shared" si="2"/>
        <v>3834</v>
      </c>
      <c r="S20" s="124">
        <f t="shared" si="3"/>
        <v>1063.8000000000002</v>
      </c>
      <c r="T20" s="124">
        <f t="shared" si="4"/>
        <v>2770.2</v>
      </c>
      <c r="U20" s="124">
        <f t="shared" si="5"/>
        <v>16936.2</v>
      </c>
      <c r="V20" s="137">
        <v>9603286881</v>
      </c>
    </row>
    <row r="21" spans="1:22" ht="18" customHeight="1" x14ac:dyDescent="0.25">
      <c r="A21" s="214">
        <v>12</v>
      </c>
      <c r="B21" s="75">
        <v>200814796</v>
      </c>
      <c r="C21" s="114" t="s">
        <v>41</v>
      </c>
      <c r="D21" s="131" t="s">
        <v>76</v>
      </c>
      <c r="E21" s="119" t="s">
        <v>125</v>
      </c>
      <c r="F21" s="119" t="s">
        <v>110</v>
      </c>
      <c r="G21" s="118" t="s">
        <v>138</v>
      </c>
      <c r="H21" s="120" t="s">
        <v>270</v>
      </c>
      <c r="I21" s="133">
        <v>44244</v>
      </c>
      <c r="J21" s="130"/>
      <c r="K21" s="123">
        <v>13000</v>
      </c>
      <c r="L21" s="124">
        <f t="shared" si="6"/>
        <v>373.1</v>
      </c>
      <c r="M21" s="124">
        <f t="shared" si="7"/>
        <v>923</v>
      </c>
      <c r="N21" s="124">
        <f t="shared" si="8"/>
        <v>156</v>
      </c>
      <c r="O21" s="124">
        <f t="shared" si="0"/>
        <v>395.2</v>
      </c>
      <c r="P21" s="124">
        <f t="shared" si="1"/>
        <v>921.7</v>
      </c>
      <c r="Q21" s="124">
        <v>0</v>
      </c>
      <c r="R21" s="125">
        <f t="shared" si="2"/>
        <v>2769</v>
      </c>
      <c r="S21" s="124">
        <f t="shared" si="3"/>
        <v>768.3</v>
      </c>
      <c r="T21" s="124">
        <f t="shared" si="4"/>
        <v>2000.7</v>
      </c>
      <c r="U21" s="124">
        <f t="shared" si="5"/>
        <v>12231.7</v>
      </c>
      <c r="V21" s="134">
        <v>9603501066</v>
      </c>
    </row>
    <row r="22" spans="1:22" ht="15.75" customHeight="1" x14ac:dyDescent="0.25">
      <c r="A22" s="214">
        <v>13</v>
      </c>
      <c r="B22" s="75">
        <v>201555091</v>
      </c>
      <c r="C22" s="114" t="s">
        <v>42</v>
      </c>
      <c r="D22" s="145" t="s">
        <v>77</v>
      </c>
      <c r="E22" s="146" t="s">
        <v>124</v>
      </c>
      <c r="F22" s="115" t="s">
        <v>111</v>
      </c>
      <c r="G22" s="118" t="s">
        <v>138</v>
      </c>
      <c r="H22" s="120" t="s">
        <v>271</v>
      </c>
      <c r="I22" s="147">
        <v>44075</v>
      </c>
      <c r="J22" s="130"/>
      <c r="K22" s="138">
        <v>18000</v>
      </c>
      <c r="L22" s="124">
        <f t="shared" si="6"/>
        <v>516.6</v>
      </c>
      <c r="M22" s="124">
        <f t="shared" si="7"/>
        <v>1278</v>
      </c>
      <c r="N22" s="124">
        <f t="shared" si="8"/>
        <v>216</v>
      </c>
      <c r="O22" s="124">
        <f t="shared" si="0"/>
        <v>547.20000000000005</v>
      </c>
      <c r="P22" s="124">
        <f t="shared" si="1"/>
        <v>1276.2</v>
      </c>
      <c r="Q22" s="124">
        <v>0</v>
      </c>
      <c r="R22" s="125">
        <f t="shared" si="2"/>
        <v>3834</v>
      </c>
      <c r="S22" s="124">
        <f t="shared" si="3"/>
        <v>1063.8000000000002</v>
      </c>
      <c r="T22" s="124">
        <f t="shared" si="4"/>
        <v>2770.2</v>
      </c>
      <c r="U22" s="124">
        <f t="shared" si="5"/>
        <v>16936.2</v>
      </c>
      <c r="V22" s="134">
        <v>1101755930</v>
      </c>
    </row>
    <row r="23" spans="1:22" ht="15.75" x14ac:dyDescent="0.25">
      <c r="A23" s="214">
        <v>14</v>
      </c>
      <c r="B23" s="75">
        <v>201571619</v>
      </c>
      <c r="C23" s="132" t="s">
        <v>43</v>
      </c>
      <c r="D23" s="148" t="s">
        <v>78</v>
      </c>
      <c r="E23" s="149" t="s">
        <v>107</v>
      </c>
      <c r="F23" s="150" t="s">
        <v>107</v>
      </c>
      <c r="G23" s="118" t="s">
        <v>138</v>
      </c>
      <c r="H23" s="120" t="s">
        <v>272</v>
      </c>
      <c r="I23" s="121">
        <v>44249</v>
      </c>
      <c r="J23" s="130"/>
      <c r="K23" s="123">
        <v>18000</v>
      </c>
      <c r="L23" s="124">
        <f t="shared" si="6"/>
        <v>516.6</v>
      </c>
      <c r="M23" s="124">
        <f t="shared" si="7"/>
        <v>1278</v>
      </c>
      <c r="N23" s="124">
        <f t="shared" si="8"/>
        <v>216</v>
      </c>
      <c r="O23" s="124">
        <f t="shared" si="0"/>
        <v>547.20000000000005</v>
      </c>
      <c r="P23" s="124">
        <f t="shared" si="1"/>
        <v>1276.2</v>
      </c>
      <c r="Q23" s="124">
        <v>0</v>
      </c>
      <c r="R23" s="125">
        <f t="shared" si="2"/>
        <v>3834</v>
      </c>
      <c r="S23" s="124">
        <f t="shared" si="3"/>
        <v>1063.8000000000002</v>
      </c>
      <c r="T23" s="124">
        <f t="shared" si="4"/>
        <v>2770.2</v>
      </c>
      <c r="U23" s="124">
        <f t="shared" si="5"/>
        <v>16936.2</v>
      </c>
      <c r="V23" s="151" t="s">
        <v>139</v>
      </c>
    </row>
    <row r="24" spans="1:22" ht="15.75" customHeight="1" x14ac:dyDescent="0.25">
      <c r="A24" s="214">
        <v>15</v>
      </c>
      <c r="B24" s="75">
        <v>40225737150</v>
      </c>
      <c r="C24" s="144" t="s">
        <v>44</v>
      </c>
      <c r="D24" s="141" t="s">
        <v>79</v>
      </c>
      <c r="E24" s="118" t="s">
        <v>125</v>
      </c>
      <c r="F24" s="141" t="s">
        <v>114</v>
      </c>
      <c r="G24" s="118" t="s">
        <v>138</v>
      </c>
      <c r="H24" s="120" t="s">
        <v>272</v>
      </c>
      <c r="I24" s="142">
        <v>44201</v>
      </c>
      <c r="J24" s="130"/>
      <c r="K24" s="138">
        <v>18000</v>
      </c>
      <c r="L24" s="124">
        <f t="shared" si="6"/>
        <v>516.6</v>
      </c>
      <c r="M24" s="124">
        <f t="shared" si="7"/>
        <v>1278</v>
      </c>
      <c r="N24" s="124">
        <f t="shared" si="8"/>
        <v>216</v>
      </c>
      <c r="O24" s="124">
        <f t="shared" si="0"/>
        <v>547.20000000000005</v>
      </c>
      <c r="P24" s="124">
        <f t="shared" si="1"/>
        <v>1276.2</v>
      </c>
      <c r="Q24" s="124">
        <v>0</v>
      </c>
      <c r="R24" s="125">
        <f t="shared" si="2"/>
        <v>3834</v>
      </c>
      <c r="S24" s="124">
        <f t="shared" si="3"/>
        <v>1063.8000000000002</v>
      </c>
      <c r="T24" s="124">
        <f t="shared" si="4"/>
        <v>2770.2</v>
      </c>
      <c r="U24" s="124">
        <f t="shared" si="5"/>
        <v>16936.2</v>
      </c>
      <c r="V24" s="137">
        <v>9603363262</v>
      </c>
    </row>
    <row r="25" spans="1:22" ht="25.5" customHeight="1" x14ac:dyDescent="0.25">
      <c r="A25" s="214">
        <v>16</v>
      </c>
      <c r="B25" s="75">
        <v>200495414</v>
      </c>
      <c r="C25" s="118" t="s">
        <v>45</v>
      </c>
      <c r="D25" s="118" t="s">
        <v>80</v>
      </c>
      <c r="E25" s="118" t="s">
        <v>131</v>
      </c>
      <c r="F25" s="118" t="s">
        <v>112</v>
      </c>
      <c r="G25" s="118" t="s">
        <v>138</v>
      </c>
      <c r="H25" s="120" t="s">
        <v>270</v>
      </c>
      <c r="I25" s="116">
        <v>44270</v>
      </c>
      <c r="J25" s="130"/>
      <c r="K25" s="123">
        <v>12000</v>
      </c>
      <c r="L25" s="124">
        <f t="shared" si="6"/>
        <v>344.4</v>
      </c>
      <c r="M25" s="124">
        <f t="shared" si="7"/>
        <v>852</v>
      </c>
      <c r="N25" s="124">
        <f t="shared" si="8"/>
        <v>144</v>
      </c>
      <c r="O25" s="124">
        <f t="shared" si="0"/>
        <v>364.8</v>
      </c>
      <c r="P25" s="124">
        <f t="shared" si="1"/>
        <v>850.8</v>
      </c>
      <c r="Q25" s="124">
        <v>0</v>
      </c>
      <c r="R25" s="125">
        <f t="shared" si="2"/>
        <v>2556</v>
      </c>
      <c r="S25" s="124">
        <f t="shared" si="3"/>
        <v>709.2</v>
      </c>
      <c r="T25" s="124">
        <f t="shared" si="4"/>
        <v>1846.8</v>
      </c>
      <c r="U25" s="124">
        <f t="shared" si="5"/>
        <v>11290.8</v>
      </c>
      <c r="V25" s="153">
        <v>801364376</v>
      </c>
    </row>
    <row r="26" spans="1:22" ht="16.5" customHeight="1" x14ac:dyDescent="0.25">
      <c r="A26" s="214">
        <v>17</v>
      </c>
      <c r="B26" s="75">
        <v>10400051578</v>
      </c>
      <c r="C26" s="118" t="s">
        <v>46</v>
      </c>
      <c r="D26" s="118" t="s">
        <v>81</v>
      </c>
      <c r="E26" s="118" t="s">
        <v>123</v>
      </c>
      <c r="F26" s="118" t="s">
        <v>101</v>
      </c>
      <c r="G26" s="118" t="s">
        <v>138</v>
      </c>
      <c r="H26" s="120" t="s">
        <v>270</v>
      </c>
      <c r="I26" s="116">
        <v>42171</v>
      </c>
      <c r="J26" s="130"/>
      <c r="K26" s="138">
        <v>10000</v>
      </c>
      <c r="L26" s="124">
        <f t="shared" si="6"/>
        <v>287</v>
      </c>
      <c r="M26" s="124">
        <f t="shared" si="7"/>
        <v>710</v>
      </c>
      <c r="N26" s="124">
        <f t="shared" si="8"/>
        <v>120</v>
      </c>
      <c r="O26" s="124">
        <f t="shared" si="0"/>
        <v>304</v>
      </c>
      <c r="P26" s="124">
        <f t="shared" si="1"/>
        <v>709</v>
      </c>
      <c r="Q26" s="124">
        <v>0</v>
      </c>
      <c r="R26" s="125">
        <f t="shared" si="2"/>
        <v>2130</v>
      </c>
      <c r="S26" s="124">
        <f t="shared" si="3"/>
        <v>591</v>
      </c>
      <c r="T26" s="124">
        <f t="shared" si="4"/>
        <v>1539</v>
      </c>
      <c r="U26" s="124">
        <f t="shared" si="5"/>
        <v>9409</v>
      </c>
      <c r="V26" s="129">
        <v>801537747</v>
      </c>
    </row>
    <row r="27" spans="1:22" ht="18" customHeight="1" x14ac:dyDescent="0.25">
      <c r="A27" s="214">
        <v>18</v>
      </c>
      <c r="B27" s="75">
        <v>40209413331</v>
      </c>
      <c r="C27" s="114" t="s">
        <v>47</v>
      </c>
      <c r="D27" s="154" t="s">
        <v>82</v>
      </c>
      <c r="E27" s="132" t="s">
        <v>129</v>
      </c>
      <c r="F27" s="119" t="s">
        <v>108</v>
      </c>
      <c r="G27" s="118" t="s">
        <v>138</v>
      </c>
      <c r="H27" s="120" t="s">
        <v>271</v>
      </c>
      <c r="I27" s="147">
        <v>44267</v>
      </c>
      <c r="J27" s="130"/>
      <c r="K27" s="138">
        <v>10000</v>
      </c>
      <c r="L27" s="124">
        <f t="shared" si="6"/>
        <v>287</v>
      </c>
      <c r="M27" s="124">
        <f t="shared" si="7"/>
        <v>710</v>
      </c>
      <c r="N27" s="124">
        <f t="shared" si="8"/>
        <v>120</v>
      </c>
      <c r="O27" s="124">
        <f t="shared" si="0"/>
        <v>304</v>
      </c>
      <c r="P27" s="124">
        <f t="shared" si="1"/>
        <v>709</v>
      </c>
      <c r="Q27" s="124">
        <v>0</v>
      </c>
      <c r="R27" s="125">
        <f t="shared" si="2"/>
        <v>2130</v>
      </c>
      <c r="S27" s="124">
        <f t="shared" si="3"/>
        <v>591</v>
      </c>
      <c r="T27" s="124">
        <f t="shared" si="4"/>
        <v>1539</v>
      </c>
      <c r="U27" s="124">
        <f t="shared" si="5"/>
        <v>9409</v>
      </c>
      <c r="V27" s="134">
        <v>9603539035</v>
      </c>
    </row>
    <row r="28" spans="1:22" ht="14.25" customHeight="1" x14ac:dyDescent="0.25">
      <c r="A28" s="214">
        <v>19</v>
      </c>
      <c r="B28" s="75">
        <v>40244287989</v>
      </c>
      <c r="C28" s="144" t="s">
        <v>48</v>
      </c>
      <c r="D28" s="141" t="s">
        <v>84</v>
      </c>
      <c r="E28" s="118" t="s">
        <v>123</v>
      </c>
      <c r="F28" s="141" t="s">
        <v>421</v>
      </c>
      <c r="G28" s="118" t="s">
        <v>138</v>
      </c>
      <c r="H28" s="120" t="s">
        <v>272</v>
      </c>
      <c r="I28" s="142">
        <v>44207</v>
      </c>
      <c r="J28" s="130"/>
      <c r="K28" s="138">
        <v>10000</v>
      </c>
      <c r="L28" s="124">
        <f t="shared" si="6"/>
        <v>287</v>
      </c>
      <c r="M28" s="124">
        <f t="shared" si="7"/>
        <v>710</v>
      </c>
      <c r="N28" s="124">
        <f t="shared" si="8"/>
        <v>120</v>
      </c>
      <c r="O28" s="124">
        <f t="shared" si="0"/>
        <v>304</v>
      </c>
      <c r="P28" s="124">
        <f t="shared" si="1"/>
        <v>709</v>
      </c>
      <c r="Q28" s="124">
        <v>0</v>
      </c>
      <c r="R28" s="125">
        <f t="shared" si="2"/>
        <v>2130</v>
      </c>
      <c r="S28" s="124">
        <f t="shared" si="3"/>
        <v>591</v>
      </c>
      <c r="T28" s="124">
        <f t="shared" si="4"/>
        <v>1539</v>
      </c>
      <c r="U28" s="124">
        <f t="shared" si="5"/>
        <v>9409</v>
      </c>
      <c r="V28" s="137">
        <v>9603368072</v>
      </c>
    </row>
    <row r="29" spans="1:22" ht="14.25" customHeight="1" x14ac:dyDescent="0.25">
      <c r="A29" s="214">
        <v>20</v>
      </c>
      <c r="B29" s="75">
        <v>200311751</v>
      </c>
      <c r="C29" s="118" t="s">
        <v>49</v>
      </c>
      <c r="D29" s="118" t="s">
        <v>85</v>
      </c>
      <c r="E29" s="118" t="s">
        <v>113</v>
      </c>
      <c r="F29" s="118" t="s">
        <v>113</v>
      </c>
      <c r="G29" s="118" t="s">
        <v>138</v>
      </c>
      <c r="H29" s="120" t="s">
        <v>270</v>
      </c>
      <c r="I29" s="142">
        <v>41640</v>
      </c>
      <c r="J29" s="130"/>
      <c r="K29" s="123">
        <v>10000</v>
      </c>
      <c r="L29" s="124">
        <f t="shared" si="6"/>
        <v>287</v>
      </c>
      <c r="M29" s="124">
        <f t="shared" si="7"/>
        <v>710</v>
      </c>
      <c r="N29" s="124">
        <f t="shared" si="8"/>
        <v>120</v>
      </c>
      <c r="O29" s="124">
        <f t="shared" si="0"/>
        <v>304</v>
      </c>
      <c r="P29" s="124">
        <f t="shared" si="1"/>
        <v>709</v>
      </c>
      <c r="Q29" s="124">
        <v>0</v>
      </c>
      <c r="R29" s="125">
        <f t="shared" si="2"/>
        <v>2130</v>
      </c>
      <c r="S29" s="124">
        <f t="shared" si="3"/>
        <v>591</v>
      </c>
      <c r="T29" s="124">
        <f t="shared" si="4"/>
        <v>1539</v>
      </c>
      <c r="U29" s="124">
        <f t="shared" si="5"/>
        <v>9409</v>
      </c>
      <c r="V29" s="129">
        <v>801471638</v>
      </c>
    </row>
    <row r="30" spans="1:22" ht="19.5" customHeight="1" x14ac:dyDescent="0.25">
      <c r="A30" s="214">
        <v>21</v>
      </c>
      <c r="B30" s="75">
        <v>40229502907</v>
      </c>
      <c r="C30" s="118" t="s">
        <v>50</v>
      </c>
      <c r="D30" s="118" t="s">
        <v>86</v>
      </c>
      <c r="E30" s="118" t="s">
        <v>130</v>
      </c>
      <c r="F30" s="118" t="s">
        <v>554</v>
      </c>
      <c r="G30" s="118" t="s">
        <v>138</v>
      </c>
      <c r="H30" s="155" t="s">
        <v>272</v>
      </c>
      <c r="I30" s="142">
        <v>44305</v>
      </c>
      <c r="J30" s="130"/>
      <c r="K30" s="123">
        <v>15000</v>
      </c>
      <c r="L30" s="124">
        <f t="shared" si="6"/>
        <v>430.5</v>
      </c>
      <c r="M30" s="124">
        <f t="shared" si="7"/>
        <v>1065</v>
      </c>
      <c r="N30" s="124">
        <f t="shared" si="8"/>
        <v>180</v>
      </c>
      <c r="O30" s="124">
        <f t="shared" si="0"/>
        <v>456</v>
      </c>
      <c r="P30" s="124">
        <f t="shared" si="1"/>
        <v>1063.5</v>
      </c>
      <c r="Q30" s="124">
        <v>0</v>
      </c>
      <c r="R30" s="125">
        <f t="shared" si="2"/>
        <v>3195</v>
      </c>
      <c r="S30" s="124">
        <f t="shared" si="3"/>
        <v>886.5</v>
      </c>
      <c r="T30" s="124">
        <f t="shared" si="4"/>
        <v>2308.5</v>
      </c>
      <c r="U30" s="124">
        <f t="shared" si="5"/>
        <v>14113.5</v>
      </c>
      <c r="V30" s="129">
        <v>9603239981</v>
      </c>
    </row>
    <row r="31" spans="1:22" ht="18" customHeight="1" x14ac:dyDescent="0.25">
      <c r="A31" s="214">
        <v>22</v>
      </c>
      <c r="B31" s="75">
        <v>200017036</v>
      </c>
      <c r="C31" s="156" t="s">
        <v>51</v>
      </c>
      <c r="D31" s="141" t="s">
        <v>87</v>
      </c>
      <c r="E31" s="118" t="s">
        <v>123</v>
      </c>
      <c r="F31" s="141" t="s">
        <v>101</v>
      </c>
      <c r="G31" s="118" t="s">
        <v>138</v>
      </c>
      <c r="H31" s="120" t="s">
        <v>270</v>
      </c>
      <c r="I31" s="142">
        <v>44119</v>
      </c>
      <c r="J31" s="130"/>
      <c r="K31" s="138">
        <v>10000</v>
      </c>
      <c r="L31" s="124">
        <f t="shared" si="6"/>
        <v>287</v>
      </c>
      <c r="M31" s="124">
        <f t="shared" si="7"/>
        <v>710</v>
      </c>
      <c r="N31" s="124">
        <f t="shared" si="8"/>
        <v>120</v>
      </c>
      <c r="O31" s="124">
        <f t="shared" si="0"/>
        <v>304</v>
      </c>
      <c r="P31" s="124">
        <f t="shared" si="1"/>
        <v>709</v>
      </c>
      <c r="Q31" s="124">
        <v>0</v>
      </c>
      <c r="R31" s="125">
        <f t="shared" si="2"/>
        <v>2130</v>
      </c>
      <c r="S31" s="124">
        <f t="shared" si="3"/>
        <v>591</v>
      </c>
      <c r="T31" s="124">
        <f t="shared" si="4"/>
        <v>1539</v>
      </c>
      <c r="U31" s="124">
        <f t="shared" si="5"/>
        <v>9409</v>
      </c>
      <c r="V31" s="157" t="s">
        <v>140</v>
      </c>
    </row>
    <row r="32" spans="1:22" ht="15.75" x14ac:dyDescent="0.25">
      <c r="A32" s="214">
        <v>23</v>
      </c>
      <c r="B32" s="75">
        <v>14000042771</v>
      </c>
      <c r="C32" s="158" t="s">
        <v>52</v>
      </c>
      <c r="D32" s="159" t="s">
        <v>88</v>
      </c>
      <c r="E32" s="159" t="s">
        <v>127</v>
      </c>
      <c r="F32" s="159" t="s">
        <v>115</v>
      </c>
      <c r="G32" s="118" t="s">
        <v>138</v>
      </c>
      <c r="H32" s="120" t="s">
        <v>272</v>
      </c>
      <c r="I32" s="160">
        <v>44501</v>
      </c>
      <c r="J32" s="130"/>
      <c r="K32" s="128">
        <v>18000</v>
      </c>
      <c r="L32" s="124">
        <f t="shared" si="6"/>
        <v>516.6</v>
      </c>
      <c r="M32" s="124">
        <f t="shared" si="7"/>
        <v>1278</v>
      </c>
      <c r="N32" s="124">
        <f t="shared" si="8"/>
        <v>216</v>
      </c>
      <c r="O32" s="124">
        <f t="shared" si="0"/>
        <v>547.20000000000005</v>
      </c>
      <c r="P32" s="124">
        <f t="shared" si="1"/>
        <v>1276.2</v>
      </c>
      <c r="Q32" s="124">
        <v>0</v>
      </c>
      <c r="R32" s="125">
        <f t="shared" si="2"/>
        <v>3834</v>
      </c>
      <c r="S32" s="124">
        <f t="shared" si="3"/>
        <v>1063.8000000000002</v>
      </c>
      <c r="T32" s="124">
        <f t="shared" si="4"/>
        <v>2770.2</v>
      </c>
      <c r="U32" s="124">
        <f t="shared" si="5"/>
        <v>16936.2</v>
      </c>
      <c r="V32" s="137" t="s">
        <v>141</v>
      </c>
    </row>
    <row r="33" spans="1:29" ht="20.25" customHeight="1" x14ac:dyDescent="0.25">
      <c r="A33" s="214">
        <v>24</v>
      </c>
      <c r="B33" s="75">
        <v>201651007</v>
      </c>
      <c r="C33" s="158" t="s">
        <v>53</v>
      </c>
      <c r="D33" s="141" t="s">
        <v>89</v>
      </c>
      <c r="E33" s="118" t="s">
        <v>107</v>
      </c>
      <c r="F33" s="141" t="s">
        <v>107</v>
      </c>
      <c r="G33" s="118" t="s">
        <v>138</v>
      </c>
      <c r="H33" s="120" t="s">
        <v>272</v>
      </c>
      <c r="I33" s="142">
        <v>44249</v>
      </c>
      <c r="J33" s="130"/>
      <c r="K33" s="123">
        <v>18000</v>
      </c>
      <c r="L33" s="124">
        <f t="shared" si="6"/>
        <v>516.6</v>
      </c>
      <c r="M33" s="124">
        <f t="shared" si="7"/>
        <v>1278</v>
      </c>
      <c r="N33" s="124">
        <f t="shared" si="8"/>
        <v>216</v>
      </c>
      <c r="O33" s="124">
        <f t="shared" si="0"/>
        <v>547.20000000000005</v>
      </c>
      <c r="P33" s="124">
        <f t="shared" si="1"/>
        <v>1276.2</v>
      </c>
      <c r="Q33" s="124">
        <v>0</v>
      </c>
      <c r="R33" s="125">
        <f t="shared" si="2"/>
        <v>3834</v>
      </c>
      <c r="S33" s="124">
        <f t="shared" si="3"/>
        <v>1063.8000000000002</v>
      </c>
      <c r="T33" s="124">
        <f t="shared" si="4"/>
        <v>2770.2</v>
      </c>
      <c r="U33" s="124">
        <f t="shared" si="5"/>
        <v>16936.2</v>
      </c>
      <c r="V33" s="137">
        <v>9603500857</v>
      </c>
    </row>
    <row r="34" spans="1:29" ht="18.75" customHeight="1" x14ac:dyDescent="0.25">
      <c r="A34" s="214">
        <v>25</v>
      </c>
      <c r="B34" s="75">
        <v>201140670</v>
      </c>
      <c r="C34" s="161" t="s">
        <v>54</v>
      </c>
      <c r="D34" s="162" t="s">
        <v>90</v>
      </c>
      <c r="E34" s="146" t="s">
        <v>374</v>
      </c>
      <c r="F34" s="115" t="s">
        <v>117</v>
      </c>
      <c r="G34" s="118" t="s">
        <v>138</v>
      </c>
      <c r="H34" s="120" t="s">
        <v>273</v>
      </c>
      <c r="I34" s="163">
        <v>44044</v>
      </c>
      <c r="J34" s="130"/>
      <c r="K34" s="123">
        <v>30000</v>
      </c>
      <c r="L34" s="124">
        <f t="shared" si="6"/>
        <v>861</v>
      </c>
      <c r="M34" s="124">
        <f t="shared" si="7"/>
        <v>2130</v>
      </c>
      <c r="N34" s="124">
        <f t="shared" si="8"/>
        <v>360</v>
      </c>
      <c r="O34" s="124">
        <f t="shared" si="0"/>
        <v>912</v>
      </c>
      <c r="P34" s="124">
        <f t="shared" si="1"/>
        <v>2127</v>
      </c>
      <c r="Q34" s="124">
        <v>0</v>
      </c>
      <c r="R34" s="125">
        <f t="shared" si="2"/>
        <v>6390</v>
      </c>
      <c r="S34" s="124">
        <f t="shared" si="3"/>
        <v>1773</v>
      </c>
      <c r="T34" s="124">
        <f t="shared" si="4"/>
        <v>4617</v>
      </c>
      <c r="U34" s="124">
        <f t="shared" si="5"/>
        <v>28227</v>
      </c>
      <c r="V34" s="151" t="s">
        <v>142</v>
      </c>
    </row>
    <row r="35" spans="1:29" ht="15.75" customHeight="1" x14ac:dyDescent="0.25">
      <c r="A35" s="214">
        <v>26</v>
      </c>
      <c r="B35" s="75">
        <v>200826774</v>
      </c>
      <c r="C35" s="156" t="s">
        <v>55</v>
      </c>
      <c r="D35" s="154" t="s">
        <v>91</v>
      </c>
      <c r="E35" s="118" t="s">
        <v>135</v>
      </c>
      <c r="F35" s="119" t="s">
        <v>118</v>
      </c>
      <c r="G35" s="118" t="s">
        <v>138</v>
      </c>
      <c r="H35" s="120" t="s">
        <v>270</v>
      </c>
      <c r="I35" s="147">
        <v>44183</v>
      </c>
      <c r="J35" s="130"/>
      <c r="K35" s="136">
        <v>11000</v>
      </c>
      <c r="L35" s="124">
        <f t="shared" si="6"/>
        <v>315.7</v>
      </c>
      <c r="M35" s="124">
        <f t="shared" si="7"/>
        <v>781</v>
      </c>
      <c r="N35" s="124">
        <f t="shared" si="8"/>
        <v>132</v>
      </c>
      <c r="O35" s="124">
        <f t="shared" si="0"/>
        <v>334.4</v>
      </c>
      <c r="P35" s="124">
        <f t="shared" si="1"/>
        <v>779.9</v>
      </c>
      <c r="Q35" s="124">
        <v>0</v>
      </c>
      <c r="R35" s="125">
        <f t="shared" si="2"/>
        <v>2343</v>
      </c>
      <c r="S35" s="124">
        <f t="shared" si="3"/>
        <v>650.09999999999991</v>
      </c>
      <c r="T35" s="124">
        <f t="shared" si="4"/>
        <v>1692.9</v>
      </c>
      <c r="U35" s="124">
        <f t="shared" si="5"/>
        <v>10349.9</v>
      </c>
      <c r="V35" s="137">
        <v>9603355258</v>
      </c>
    </row>
    <row r="36" spans="1:29" ht="18" customHeight="1" x14ac:dyDescent="0.25">
      <c r="A36" s="214">
        <v>27</v>
      </c>
      <c r="B36" s="75">
        <v>40233315387</v>
      </c>
      <c r="C36" s="158" t="s">
        <v>334</v>
      </c>
      <c r="D36" s="141" t="s">
        <v>335</v>
      </c>
      <c r="E36" s="118" t="s">
        <v>107</v>
      </c>
      <c r="F36" s="141" t="s">
        <v>107</v>
      </c>
      <c r="G36" s="118" t="s">
        <v>138</v>
      </c>
      <c r="H36" s="120" t="s">
        <v>272</v>
      </c>
      <c r="I36" s="142">
        <v>44208</v>
      </c>
      <c r="J36" s="130"/>
      <c r="K36" s="138">
        <v>18000</v>
      </c>
      <c r="L36" s="124">
        <f t="shared" si="6"/>
        <v>516.6</v>
      </c>
      <c r="M36" s="124">
        <f t="shared" si="7"/>
        <v>1278</v>
      </c>
      <c r="N36" s="124">
        <f t="shared" si="8"/>
        <v>216</v>
      </c>
      <c r="O36" s="124">
        <f t="shared" si="0"/>
        <v>547.20000000000005</v>
      </c>
      <c r="P36" s="124">
        <f t="shared" si="1"/>
        <v>1276.2</v>
      </c>
      <c r="Q36" s="124">
        <v>0</v>
      </c>
      <c r="R36" s="125">
        <f t="shared" si="2"/>
        <v>3834</v>
      </c>
      <c r="S36" s="124">
        <f t="shared" si="3"/>
        <v>1063.8000000000002</v>
      </c>
      <c r="T36" s="124">
        <f t="shared" si="4"/>
        <v>2770.2</v>
      </c>
      <c r="U36" s="124">
        <f t="shared" si="5"/>
        <v>16936.2</v>
      </c>
      <c r="V36" s="137">
        <v>9603395672</v>
      </c>
    </row>
    <row r="37" spans="1:29" ht="16.5" customHeight="1" x14ac:dyDescent="0.25">
      <c r="A37" s="214">
        <v>28</v>
      </c>
      <c r="B37" s="75">
        <v>40222863215</v>
      </c>
      <c r="C37" s="164" t="s">
        <v>56</v>
      </c>
      <c r="D37" s="165" t="s">
        <v>92</v>
      </c>
      <c r="E37" s="165" t="s">
        <v>130</v>
      </c>
      <c r="F37" s="165" t="s">
        <v>114</v>
      </c>
      <c r="G37" s="118" t="s">
        <v>138</v>
      </c>
      <c r="H37" s="120" t="s">
        <v>272</v>
      </c>
      <c r="I37" s="147">
        <v>44308</v>
      </c>
      <c r="J37" s="130"/>
      <c r="K37" s="136">
        <v>18000</v>
      </c>
      <c r="L37" s="124">
        <f t="shared" si="6"/>
        <v>516.6</v>
      </c>
      <c r="M37" s="124">
        <f t="shared" si="7"/>
        <v>1278</v>
      </c>
      <c r="N37" s="124">
        <f t="shared" si="8"/>
        <v>216</v>
      </c>
      <c r="O37" s="124">
        <f t="shared" si="0"/>
        <v>547.20000000000005</v>
      </c>
      <c r="P37" s="124">
        <f t="shared" si="1"/>
        <v>1276.2</v>
      </c>
      <c r="Q37" s="124">
        <v>0</v>
      </c>
      <c r="R37" s="125">
        <f t="shared" si="2"/>
        <v>3834</v>
      </c>
      <c r="S37" s="124">
        <f t="shared" si="3"/>
        <v>1063.8000000000002</v>
      </c>
      <c r="T37" s="124">
        <f t="shared" si="4"/>
        <v>2770.2</v>
      </c>
      <c r="U37" s="124">
        <f t="shared" si="5"/>
        <v>16936.2</v>
      </c>
      <c r="V37" s="137">
        <v>9603983358</v>
      </c>
    </row>
    <row r="38" spans="1:29" s="60" customFormat="1" ht="15.75" x14ac:dyDescent="0.25">
      <c r="A38" s="214">
        <v>29</v>
      </c>
      <c r="B38" s="75">
        <v>201321684</v>
      </c>
      <c r="C38" s="158" t="s">
        <v>235</v>
      </c>
      <c r="D38" s="158" t="s">
        <v>236</v>
      </c>
      <c r="E38" s="158" t="s">
        <v>130</v>
      </c>
      <c r="F38" s="158" t="s">
        <v>114</v>
      </c>
      <c r="G38" s="158" t="s">
        <v>138</v>
      </c>
      <c r="H38" s="120" t="s">
        <v>272</v>
      </c>
      <c r="I38" s="142">
        <v>44621</v>
      </c>
      <c r="J38" s="130"/>
      <c r="K38" s="123">
        <v>10000</v>
      </c>
      <c r="L38" s="124">
        <f t="shared" si="6"/>
        <v>287</v>
      </c>
      <c r="M38" s="124">
        <f t="shared" si="7"/>
        <v>710</v>
      </c>
      <c r="N38" s="124">
        <f t="shared" si="8"/>
        <v>120</v>
      </c>
      <c r="O38" s="124">
        <f t="shared" si="0"/>
        <v>304</v>
      </c>
      <c r="P38" s="124">
        <f t="shared" si="1"/>
        <v>709</v>
      </c>
      <c r="Q38" s="124">
        <v>0</v>
      </c>
      <c r="R38" s="125">
        <f t="shared" si="2"/>
        <v>2130</v>
      </c>
      <c r="S38" s="124">
        <f t="shared" si="3"/>
        <v>591</v>
      </c>
      <c r="T38" s="124">
        <f t="shared" si="4"/>
        <v>1539</v>
      </c>
      <c r="U38" s="124">
        <f t="shared" si="5"/>
        <v>9409</v>
      </c>
      <c r="V38" s="137">
        <v>9603217789</v>
      </c>
    </row>
    <row r="39" spans="1:29" ht="16.5" customHeight="1" x14ac:dyDescent="0.25">
      <c r="A39" s="214">
        <v>30</v>
      </c>
      <c r="B39" s="75">
        <v>201243532</v>
      </c>
      <c r="C39" s="144" t="s">
        <v>58</v>
      </c>
      <c r="D39" s="166" t="s">
        <v>93</v>
      </c>
      <c r="E39" s="118" t="s">
        <v>107</v>
      </c>
      <c r="F39" s="141" t="s">
        <v>107</v>
      </c>
      <c r="G39" s="118" t="s">
        <v>138</v>
      </c>
      <c r="H39" s="120" t="s">
        <v>272</v>
      </c>
      <c r="I39" s="142">
        <v>44201</v>
      </c>
      <c r="J39" s="130"/>
      <c r="K39" s="138">
        <v>18000</v>
      </c>
      <c r="L39" s="124">
        <f t="shared" si="6"/>
        <v>516.6</v>
      </c>
      <c r="M39" s="124">
        <f t="shared" si="7"/>
        <v>1278</v>
      </c>
      <c r="N39" s="124">
        <f t="shared" si="8"/>
        <v>216</v>
      </c>
      <c r="O39" s="124">
        <f t="shared" si="0"/>
        <v>547.20000000000005</v>
      </c>
      <c r="P39" s="124">
        <f t="shared" si="1"/>
        <v>1276.2</v>
      </c>
      <c r="Q39" s="124">
        <v>0</v>
      </c>
      <c r="R39" s="125">
        <f t="shared" si="2"/>
        <v>3834</v>
      </c>
      <c r="S39" s="124">
        <f t="shared" si="3"/>
        <v>1063.8000000000002</v>
      </c>
      <c r="T39" s="124">
        <f t="shared" si="4"/>
        <v>2770.2</v>
      </c>
      <c r="U39" s="124">
        <f t="shared" si="5"/>
        <v>16936.2</v>
      </c>
      <c r="V39" s="137">
        <v>9603287003</v>
      </c>
    </row>
    <row r="40" spans="1:29" s="61" customFormat="1" ht="16.5" customHeight="1" x14ac:dyDescent="0.25">
      <c r="A40" s="214">
        <v>31</v>
      </c>
      <c r="B40" s="167">
        <v>113415053</v>
      </c>
      <c r="C40" s="168" t="s">
        <v>59</v>
      </c>
      <c r="D40" s="169" t="s">
        <v>94</v>
      </c>
      <c r="E40" s="170" t="s">
        <v>136</v>
      </c>
      <c r="F40" s="169" t="s">
        <v>120</v>
      </c>
      <c r="G40" s="170" t="s">
        <v>138</v>
      </c>
      <c r="H40" s="171" t="s">
        <v>273</v>
      </c>
      <c r="I40" s="172">
        <v>44445</v>
      </c>
      <c r="J40" s="173"/>
      <c r="K40" s="174">
        <v>35000</v>
      </c>
      <c r="L40" s="124">
        <f t="shared" si="6"/>
        <v>1004.5</v>
      </c>
      <c r="M40" s="124">
        <f t="shared" si="7"/>
        <v>2485</v>
      </c>
      <c r="N40" s="124">
        <f t="shared" si="8"/>
        <v>420</v>
      </c>
      <c r="O40" s="124">
        <f t="shared" si="0"/>
        <v>1064</v>
      </c>
      <c r="P40" s="124">
        <f t="shared" si="1"/>
        <v>2481.5</v>
      </c>
      <c r="Q40" s="175">
        <v>0</v>
      </c>
      <c r="R40" s="125">
        <f t="shared" si="2"/>
        <v>7455</v>
      </c>
      <c r="S40" s="124">
        <f t="shared" si="3"/>
        <v>2068.5</v>
      </c>
      <c r="T40" s="124">
        <f t="shared" si="4"/>
        <v>5386.5</v>
      </c>
      <c r="U40" s="124">
        <f t="shared" si="5"/>
        <v>32931.5</v>
      </c>
      <c r="V40" s="176">
        <v>3410004938</v>
      </c>
    </row>
    <row r="41" spans="1:29" ht="17.25" customHeight="1" x14ac:dyDescent="0.25">
      <c r="A41" s="214">
        <v>32</v>
      </c>
      <c r="B41" s="75">
        <v>200659191</v>
      </c>
      <c r="C41" s="158" t="s">
        <v>60</v>
      </c>
      <c r="D41" s="166" t="s">
        <v>95</v>
      </c>
      <c r="E41" s="118" t="s">
        <v>125</v>
      </c>
      <c r="F41" s="141" t="s">
        <v>109</v>
      </c>
      <c r="G41" s="118" t="s">
        <v>138</v>
      </c>
      <c r="H41" s="120" t="s">
        <v>270</v>
      </c>
      <c r="I41" s="160">
        <v>44228</v>
      </c>
      <c r="J41" s="130"/>
      <c r="K41" s="136">
        <v>17000</v>
      </c>
      <c r="L41" s="124">
        <f t="shared" si="6"/>
        <v>487.9</v>
      </c>
      <c r="M41" s="124">
        <f t="shared" si="7"/>
        <v>1207</v>
      </c>
      <c r="N41" s="124">
        <f t="shared" si="8"/>
        <v>204</v>
      </c>
      <c r="O41" s="124">
        <f t="shared" si="0"/>
        <v>516.79999999999995</v>
      </c>
      <c r="P41" s="124">
        <f t="shared" si="1"/>
        <v>1205.3</v>
      </c>
      <c r="Q41" s="124">
        <v>0</v>
      </c>
      <c r="R41" s="125">
        <f t="shared" si="2"/>
        <v>3621</v>
      </c>
      <c r="S41" s="124">
        <f t="shared" si="3"/>
        <v>1004.6999999999999</v>
      </c>
      <c r="T41" s="124">
        <f t="shared" si="4"/>
        <v>2616.3000000000002</v>
      </c>
      <c r="U41" s="124">
        <f t="shared" si="5"/>
        <v>15995.3</v>
      </c>
      <c r="V41" s="137">
        <v>9603324846</v>
      </c>
    </row>
    <row r="42" spans="1:29" ht="18" customHeight="1" x14ac:dyDescent="0.25">
      <c r="A42" s="214">
        <v>33</v>
      </c>
      <c r="B42" s="75">
        <v>201705878</v>
      </c>
      <c r="C42" s="114" t="s">
        <v>61</v>
      </c>
      <c r="D42" s="145" t="s">
        <v>96</v>
      </c>
      <c r="E42" s="146" t="s">
        <v>129</v>
      </c>
      <c r="F42" s="115" t="s">
        <v>108</v>
      </c>
      <c r="G42" s="118" t="s">
        <v>138</v>
      </c>
      <c r="H42" s="120" t="s">
        <v>271</v>
      </c>
      <c r="I42" s="147">
        <v>44044</v>
      </c>
      <c r="J42" s="130"/>
      <c r="K42" s="138">
        <v>15000</v>
      </c>
      <c r="L42" s="124">
        <f t="shared" si="6"/>
        <v>430.5</v>
      </c>
      <c r="M42" s="124">
        <f t="shared" si="7"/>
        <v>1065</v>
      </c>
      <c r="N42" s="124">
        <f t="shared" si="8"/>
        <v>180</v>
      </c>
      <c r="O42" s="124">
        <f t="shared" si="0"/>
        <v>456</v>
      </c>
      <c r="P42" s="124">
        <f t="shared" si="1"/>
        <v>1063.5</v>
      </c>
      <c r="Q42" s="124">
        <v>0</v>
      </c>
      <c r="R42" s="125">
        <f t="shared" si="2"/>
        <v>3195</v>
      </c>
      <c r="S42" s="124">
        <f t="shared" si="3"/>
        <v>886.5</v>
      </c>
      <c r="T42" s="124">
        <f t="shared" si="4"/>
        <v>2308.5</v>
      </c>
      <c r="U42" s="124">
        <f t="shared" si="5"/>
        <v>14113.5</v>
      </c>
      <c r="V42" s="134">
        <v>9603014148</v>
      </c>
    </row>
    <row r="43" spans="1:29" ht="18" customHeight="1" x14ac:dyDescent="0.25">
      <c r="A43" s="214">
        <v>34</v>
      </c>
      <c r="B43" s="75">
        <v>116510058</v>
      </c>
      <c r="C43" s="114" t="s">
        <v>62</v>
      </c>
      <c r="D43" s="145" t="s">
        <v>97</v>
      </c>
      <c r="E43" s="146" t="s">
        <v>129</v>
      </c>
      <c r="F43" s="115" t="s">
        <v>108</v>
      </c>
      <c r="G43" s="118" t="s">
        <v>138</v>
      </c>
      <c r="H43" s="120" t="s">
        <v>271</v>
      </c>
      <c r="I43" s="147">
        <v>44044</v>
      </c>
      <c r="J43" s="130"/>
      <c r="K43" s="136">
        <v>15000</v>
      </c>
      <c r="L43" s="124">
        <f t="shared" si="6"/>
        <v>430.5</v>
      </c>
      <c r="M43" s="124">
        <f t="shared" si="7"/>
        <v>1065</v>
      </c>
      <c r="N43" s="124">
        <f t="shared" si="8"/>
        <v>180</v>
      </c>
      <c r="O43" s="124">
        <f t="shared" si="0"/>
        <v>456</v>
      </c>
      <c r="P43" s="124">
        <f t="shared" si="1"/>
        <v>1063.5</v>
      </c>
      <c r="Q43" s="124">
        <v>0</v>
      </c>
      <c r="R43" s="125">
        <f t="shared" si="2"/>
        <v>3195</v>
      </c>
      <c r="S43" s="124">
        <f t="shared" si="3"/>
        <v>886.5</v>
      </c>
      <c r="T43" s="124">
        <f t="shared" si="4"/>
        <v>2308.5</v>
      </c>
      <c r="U43" s="124">
        <f t="shared" si="5"/>
        <v>14113.5</v>
      </c>
      <c r="V43" s="157" t="s">
        <v>143</v>
      </c>
    </row>
    <row r="44" spans="1:29" ht="19.5" customHeight="1" x14ac:dyDescent="0.25">
      <c r="A44" s="214">
        <v>35</v>
      </c>
      <c r="B44" s="75">
        <v>201200268</v>
      </c>
      <c r="C44" s="114" t="s">
        <v>148</v>
      </c>
      <c r="D44" s="114" t="s">
        <v>149</v>
      </c>
      <c r="E44" s="114" t="s">
        <v>153</v>
      </c>
      <c r="F44" s="114" t="s">
        <v>373</v>
      </c>
      <c r="G44" s="114" t="s">
        <v>138</v>
      </c>
      <c r="H44" s="120" t="s">
        <v>273</v>
      </c>
      <c r="I44" s="147">
        <v>44228</v>
      </c>
      <c r="J44" s="130"/>
      <c r="K44" s="136">
        <v>30000</v>
      </c>
      <c r="L44" s="124">
        <f t="shared" si="6"/>
        <v>861</v>
      </c>
      <c r="M44" s="124">
        <f t="shared" si="7"/>
        <v>2130</v>
      </c>
      <c r="N44" s="124">
        <f t="shared" si="8"/>
        <v>360</v>
      </c>
      <c r="O44" s="124">
        <f t="shared" si="0"/>
        <v>912</v>
      </c>
      <c r="P44" s="124">
        <f t="shared" si="1"/>
        <v>2127</v>
      </c>
      <c r="Q44" s="124">
        <v>0</v>
      </c>
      <c r="R44" s="125">
        <f t="shared" si="2"/>
        <v>6390</v>
      </c>
      <c r="S44" s="124">
        <f t="shared" si="3"/>
        <v>1773</v>
      </c>
      <c r="T44" s="124">
        <f t="shared" si="4"/>
        <v>4617</v>
      </c>
      <c r="U44" s="124">
        <f t="shared" si="5"/>
        <v>28227</v>
      </c>
      <c r="V44" s="157">
        <v>9601917870</v>
      </c>
      <c r="AC44" s="4"/>
    </row>
    <row r="45" spans="1:29" ht="15.75" x14ac:dyDescent="0.25">
      <c r="A45" s="214">
        <v>36</v>
      </c>
      <c r="B45" s="75">
        <v>201458106</v>
      </c>
      <c r="C45" s="158" t="s">
        <v>63</v>
      </c>
      <c r="D45" s="159" t="s">
        <v>275</v>
      </c>
      <c r="E45" s="159" t="s">
        <v>130</v>
      </c>
      <c r="F45" s="159" t="s">
        <v>121</v>
      </c>
      <c r="G45" s="118" t="s">
        <v>138</v>
      </c>
      <c r="H45" s="120" t="s">
        <v>272</v>
      </c>
      <c r="I45" s="147">
        <v>44280</v>
      </c>
      <c r="J45" s="130"/>
      <c r="K45" s="138">
        <v>18000</v>
      </c>
      <c r="L45" s="124">
        <f t="shared" si="6"/>
        <v>516.6</v>
      </c>
      <c r="M45" s="124">
        <f t="shared" si="7"/>
        <v>1278</v>
      </c>
      <c r="N45" s="124">
        <f t="shared" si="8"/>
        <v>216</v>
      </c>
      <c r="O45" s="124">
        <f t="shared" si="0"/>
        <v>547.20000000000005</v>
      </c>
      <c r="P45" s="124">
        <f t="shared" si="1"/>
        <v>1276.2</v>
      </c>
      <c r="Q45" s="124">
        <v>0</v>
      </c>
      <c r="R45" s="125">
        <f t="shared" si="2"/>
        <v>3834</v>
      </c>
      <c r="S45" s="124">
        <f t="shared" si="3"/>
        <v>1063.8000000000002</v>
      </c>
      <c r="T45" s="124">
        <f t="shared" si="4"/>
        <v>2770.2</v>
      </c>
      <c r="U45" s="124">
        <f t="shared" si="5"/>
        <v>16936.2</v>
      </c>
      <c r="V45" s="134">
        <v>9603707743</v>
      </c>
    </row>
    <row r="46" spans="1:29" ht="15.75" x14ac:dyDescent="0.25">
      <c r="A46" s="214">
        <v>37</v>
      </c>
      <c r="B46" s="75">
        <v>200689727</v>
      </c>
      <c r="C46" s="158" t="s">
        <v>298</v>
      </c>
      <c r="D46" s="159" t="s">
        <v>299</v>
      </c>
      <c r="E46" s="159" t="s">
        <v>123</v>
      </c>
      <c r="F46" s="159" t="s">
        <v>101</v>
      </c>
      <c r="G46" s="118" t="s">
        <v>138</v>
      </c>
      <c r="H46" s="120" t="s">
        <v>270</v>
      </c>
      <c r="I46" s="147">
        <v>44714</v>
      </c>
      <c r="J46" s="130"/>
      <c r="K46" s="138">
        <v>10000</v>
      </c>
      <c r="L46" s="124">
        <f t="shared" si="6"/>
        <v>287</v>
      </c>
      <c r="M46" s="124">
        <f t="shared" si="7"/>
        <v>710</v>
      </c>
      <c r="N46" s="124">
        <f t="shared" si="8"/>
        <v>120</v>
      </c>
      <c r="O46" s="124">
        <f t="shared" si="0"/>
        <v>304</v>
      </c>
      <c r="P46" s="124">
        <f t="shared" si="1"/>
        <v>709</v>
      </c>
      <c r="Q46" s="124">
        <v>0</v>
      </c>
      <c r="R46" s="125">
        <f t="shared" si="2"/>
        <v>2130</v>
      </c>
      <c r="S46" s="124">
        <f t="shared" si="3"/>
        <v>591</v>
      </c>
      <c r="T46" s="124">
        <f t="shared" si="4"/>
        <v>1539</v>
      </c>
      <c r="U46" s="124">
        <f t="shared" si="5"/>
        <v>9409</v>
      </c>
      <c r="V46" s="134">
        <v>9604866140</v>
      </c>
    </row>
    <row r="47" spans="1:29" ht="16.5" customHeight="1" x14ac:dyDescent="0.25">
      <c r="A47" s="214">
        <v>38</v>
      </c>
      <c r="B47" s="75">
        <v>100501816</v>
      </c>
      <c r="C47" s="118" t="s">
        <v>64</v>
      </c>
      <c r="D47" s="118" t="s">
        <v>98</v>
      </c>
      <c r="E47" s="177" t="s">
        <v>134</v>
      </c>
      <c r="F47" s="118" t="s">
        <v>116</v>
      </c>
      <c r="G47" s="118" t="s">
        <v>138</v>
      </c>
      <c r="H47" s="120" t="s">
        <v>272</v>
      </c>
      <c r="I47" s="116">
        <v>42019</v>
      </c>
      <c r="J47" s="130"/>
      <c r="K47" s="178">
        <v>12000</v>
      </c>
      <c r="L47" s="124">
        <f t="shared" si="6"/>
        <v>344.4</v>
      </c>
      <c r="M47" s="124">
        <f t="shared" si="7"/>
        <v>852</v>
      </c>
      <c r="N47" s="124">
        <f t="shared" si="8"/>
        <v>144</v>
      </c>
      <c r="O47" s="124">
        <f t="shared" si="0"/>
        <v>364.8</v>
      </c>
      <c r="P47" s="124">
        <f t="shared" si="1"/>
        <v>850.8</v>
      </c>
      <c r="Q47" s="124">
        <v>0</v>
      </c>
      <c r="R47" s="125">
        <f t="shared" si="2"/>
        <v>2556</v>
      </c>
      <c r="S47" s="124">
        <f t="shared" si="3"/>
        <v>709.2</v>
      </c>
      <c r="T47" s="124">
        <f t="shared" si="4"/>
        <v>1846.8</v>
      </c>
      <c r="U47" s="124">
        <f t="shared" si="5"/>
        <v>11290.8</v>
      </c>
      <c r="V47" s="129">
        <v>801493535</v>
      </c>
    </row>
    <row r="48" spans="1:29" ht="15.75" customHeight="1" x14ac:dyDescent="0.25">
      <c r="A48" s="214">
        <v>39</v>
      </c>
      <c r="B48" s="75">
        <v>201794724</v>
      </c>
      <c r="C48" s="118" t="s">
        <v>65</v>
      </c>
      <c r="D48" s="179" t="s">
        <v>99</v>
      </c>
      <c r="E48" s="152" t="s">
        <v>137</v>
      </c>
      <c r="F48" s="114" t="s">
        <v>122</v>
      </c>
      <c r="G48" s="118" t="s">
        <v>138</v>
      </c>
      <c r="H48" s="120" t="s">
        <v>272</v>
      </c>
      <c r="I48" s="142">
        <v>44265</v>
      </c>
      <c r="J48" s="130"/>
      <c r="K48" s="140">
        <v>10000</v>
      </c>
      <c r="L48" s="124">
        <f t="shared" si="6"/>
        <v>287</v>
      </c>
      <c r="M48" s="124">
        <f t="shared" si="7"/>
        <v>710</v>
      </c>
      <c r="N48" s="124">
        <f t="shared" si="8"/>
        <v>120</v>
      </c>
      <c r="O48" s="124">
        <f t="shared" si="0"/>
        <v>304</v>
      </c>
      <c r="P48" s="124">
        <f t="shared" si="1"/>
        <v>709</v>
      </c>
      <c r="Q48" s="124">
        <v>0</v>
      </c>
      <c r="R48" s="125">
        <f t="shared" si="2"/>
        <v>2130</v>
      </c>
      <c r="S48" s="124">
        <f t="shared" si="3"/>
        <v>591</v>
      </c>
      <c r="T48" s="124">
        <f t="shared" si="4"/>
        <v>1539</v>
      </c>
      <c r="U48" s="124">
        <f t="shared" si="5"/>
        <v>9409</v>
      </c>
      <c r="V48" s="129">
        <v>9603566196</v>
      </c>
    </row>
    <row r="49" spans="1:22" ht="20.25" customHeight="1" x14ac:dyDescent="0.25">
      <c r="A49" s="214">
        <v>40</v>
      </c>
      <c r="B49" s="75">
        <v>201071867</v>
      </c>
      <c r="C49" s="144" t="s">
        <v>66</v>
      </c>
      <c r="D49" s="141" t="s">
        <v>100</v>
      </c>
      <c r="E49" s="118" t="s">
        <v>123</v>
      </c>
      <c r="F49" s="141" t="s">
        <v>101</v>
      </c>
      <c r="G49" s="118" t="s">
        <v>138</v>
      </c>
      <c r="H49" s="120" t="s">
        <v>270</v>
      </c>
      <c r="I49" s="142">
        <v>44137</v>
      </c>
      <c r="J49" s="130"/>
      <c r="K49" s="180">
        <v>10000</v>
      </c>
      <c r="L49" s="124">
        <f t="shared" si="6"/>
        <v>287</v>
      </c>
      <c r="M49" s="124">
        <f t="shared" si="7"/>
        <v>710</v>
      </c>
      <c r="N49" s="124">
        <f t="shared" si="8"/>
        <v>120</v>
      </c>
      <c r="O49" s="124">
        <f t="shared" si="0"/>
        <v>304</v>
      </c>
      <c r="P49" s="124">
        <f t="shared" si="1"/>
        <v>709</v>
      </c>
      <c r="Q49" s="124">
        <v>0</v>
      </c>
      <c r="R49" s="125">
        <f t="shared" si="2"/>
        <v>2130</v>
      </c>
      <c r="S49" s="124">
        <f t="shared" si="3"/>
        <v>591</v>
      </c>
      <c r="T49" s="124">
        <f t="shared" si="4"/>
        <v>1539</v>
      </c>
      <c r="U49" s="124">
        <f t="shared" si="5"/>
        <v>9409</v>
      </c>
      <c r="V49" s="137">
        <v>9603199771</v>
      </c>
    </row>
    <row r="50" spans="1:22" ht="15.75" x14ac:dyDescent="0.25">
      <c r="A50" s="214">
        <v>41</v>
      </c>
      <c r="B50" s="75">
        <v>40225267091</v>
      </c>
      <c r="C50" s="144" t="s">
        <v>209</v>
      </c>
      <c r="D50" s="144" t="s">
        <v>210</v>
      </c>
      <c r="E50" s="144" t="s">
        <v>133</v>
      </c>
      <c r="F50" s="144" t="s">
        <v>114</v>
      </c>
      <c r="G50" s="144" t="s">
        <v>138</v>
      </c>
      <c r="H50" s="120" t="s">
        <v>272</v>
      </c>
      <c r="I50" s="142">
        <v>44517</v>
      </c>
      <c r="J50" s="130"/>
      <c r="K50" s="180">
        <v>18000</v>
      </c>
      <c r="L50" s="124">
        <f t="shared" si="6"/>
        <v>516.6</v>
      </c>
      <c r="M50" s="124">
        <f t="shared" si="7"/>
        <v>1278</v>
      </c>
      <c r="N50" s="124">
        <f t="shared" si="8"/>
        <v>216</v>
      </c>
      <c r="O50" s="124">
        <f t="shared" si="0"/>
        <v>547.20000000000005</v>
      </c>
      <c r="P50" s="124">
        <f t="shared" si="1"/>
        <v>1276.2</v>
      </c>
      <c r="Q50" s="124">
        <v>0</v>
      </c>
      <c r="R50" s="125">
        <f t="shared" si="2"/>
        <v>3834</v>
      </c>
      <c r="S50" s="124">
        <f t="shared" si="3"/>
        <v>1063.8000000000002</v>
      </c>
      <c r="T50" s="124">
        <f t="shared" si="4"/>
        <v>2770.2</v>
      </c>
      <c r="U50" s="124">
        <f t="shared" si="5"/>
        <v>16936.2</v>
      </c>
      <c r="V50" s="137">
        <v>9604283374</v>
      </c>
    </row>
    <row r="51" spans="1:22" ht="17.25" customHeight="1" x14ac:dyDescent="0.25">
      <c r="A51" s="214">
        <v>42</v>
      </c>
      <c r="B51" s="75">
        <v>201152675</v>
      </c>
      <c r="C51" s="144" t="s">
        <v>295</v>
      </c>
      <c r="D51" s="144" t="s">
        <v>296</v>
      </c>
      <c r="E51" s="118" t="s">
        <v>130</v>
      </c>
      <c r="F51" s="144" t="s">
        <v>363</v>
      </c>
      <c r="G51" s="118" t="s">
        <v>138</v>
      </c>
      <c r="H51" s="120" t="s">
        <v>273</v>
      </c>
      <c r="I51" s="142">
        <v>44684</v>
      </c>
      <c r="J51" s="130"/>
      <c r="K51" s="140">
        <v>30000</v>
      </c>
      <c r="L51" s="124">
        <f t="shared" si="6"/>
        <v>861</v>
      </c>
      <c r="M51" s="124">
        <f t="shared" si="7"/>
        <v>2130</v>
      </c>
      <c r="N51" s="124">
        <f t="shared" si="8"/>
        <v>360</v>
      </c>
      <c r="O51" s="124">
        <f t="shared" si="0"/>
        <v>912</v>
      </c>
      <c r="P51" s="124">
        <f t="shared" si="1"/>
        <v>2127</v>
      </c>
      <c r="Q51" s="124">
        <v>0</v>
      </c>
      <c r="R51" s="125">
        <f t="shared" si="2"/>
        <v>6390</v>
      </c>
      <c r="S51" s="124">
        <f t="shared" si="3"/>
        <v>1773</v>
      </c>
      <c r="T51" s="124">
        <f t="shared" si="4"/>
        <v>4617</v>
      </c>
      <c r="U51" s="124">
        <f t="shared" si="5"/>
        <v>28227</v>
      </c>
      <c r="V51" s="153" t="s">
        <v>297</v>
      </c>
    </row>
    <row r="52" spans="1:22" ht="18" customHeight="1" x14ac:dyDescent="0.25">
      <c r="A52" s="214">
        <v>43</v>
      </c>
      <c r="B52" s="75">
        <v>40222671485</v>
      </c>
      <c r="C52" s="144" t="s">
        <v>250</v>
      </c>
      <c r="D52" s="144" t="s">
        <v>251</v>
      </c>
      <c r="E52" s="118" t="s">
        <v>130</v>
      </c>
      <c r="F52" s="144" t="s">
        <v>114</v>
      </c>
      <c r="G52" s="118" t="s">
        <v>138</v>
      </c>
      <c r="H52" s="120" t="s">
        <v>272</v>
      </c>
      <c r="I52" s="142">
        <v>44593</v>
      </c>
      <c r="J52" s="130"/>
      <c r="K52" s="123">
        <v>18000</v>
      </c>
      <c r="L52" s="124">
        <f t="shared" si="6"/>
        <v>516.6</v>
      </c>
      <c r="M52" s="124">
        <f t="shared" si="7"/>
        <v>1278</v>
      </c>
      <c r="N52" s="124">
        <f t="shared" si="8"/>
        <v>216</v>
      </c>
      <c r="O52" s="124">
        <f t="shared" si="0"/>
        <v>547.20000000000005</v>
      </c>
      <c r="P52" s="124">
        <f t="shared" si="1"/>
        <v>1276.2</v>
      </c>
      <c r="Q52" s="124">
        <v>0</v>
      </c>
      <c r="R52" s="125">
        <f t="shared" si="2"/>
        <v>3834</v>
      </c>
      <c r="S52" s="124">
        <f t="shared" si="3"/>
        <v>1063.8000000000002</v>
      </c>
      <c r="T52" s="124">
        <f t="shared" si="4"/>
        <v>2770.2</v>
      </c>
      <c r="U52" s="124">
        <f t="shared" si="5"/>
        <v>16936.2</v>
      </c>
      <c r="V52" s="134">
        <v>9604230758</v>
      </c>
    </row>
    <row r="53" spans="1:22" ht="18.75" customHeight="1" x14ac:dyDescent="0.25">
      <c r="A53" s="214">
        <v>44</v>
      </c>
      <c r="B53" s="75">
        <v>201104627</v>
      </c>
      <c r="C53" s="144" t="s">
        <v>217</v>
      </c>
      <c r="D53" s="144" t="s">
        <v>218</v>
      </c>
      <c r="E53" s="118" t="s">
        <v>127</v>
      </c>
      <c r="F53" s="144" t="s">
        <v>223</v>
      </c>
      <c r="G53" s="118" t="s">
        <v>138</v>
      </c>
      <c r="H53" s="120" t="s">
        <v>272</v>
      </c>
      <c r="I53" s="142">
        <v>44519</v>
      </c>
      <c r="J53" s="130"/>
      <c r="K53" s="123">
        <v>18000</v>
      </c>
      <c r="L53" s="124">
        <f t="shared" si="6"/>
        <v>516.6</v>
      </c>
      <c r="M53" s="124">
        <f t="shared" si="7"/>
        <v>1278</v>
      </c>
      <c r="N53" s="124">
        <f t="shared" si="8"/>
        <v>216</v>
      </c>
      <c r="O53" s="124">
        <f t="shared" si="0"/>
        <v>547.20000000000005</v>
      </c>
      <c r="P53" s="124">
        <f t="shared" si="1"/>
        <v>1276.2</v>
      </c>
      <c r="Q53" s="124">
        <v>0</v>
      </c>
      <c r="R53" s="125">
        <f t="shared" si="2"/>
        <v>3834</v>
      </c>
      <c r="S53" s="124">
        <f t="shared" si="3"/>
        <v>1063.8000000000002</v>
      </c>
      <c r="T53" s="124">
        <f t="shared" si="4"/>
        <v>2770.2</v>
      </c>
      <c r="U53" s="124">
        <f t="shared" si="5"/>
        <v>16936.2</v>
      </c>
      <c r="V53" s="134" t="s">
        <v>226</v>
      </c>
    </row>
    <row r="54" spans="1:22" ht="17.25" customHeight="1" x14ac:dyDescent="0.25">
      <c r="A54" s="214">
        <v>45</v>
      </c>
      <c r="B54" s="75">
        <v>201104825</v>
      </c>
      <c r="C54" s="144" t="s">
        <v>516</v>
      </c>
      <c r="D54" s="144" t="s">
        <v>517</v>
      </c>
      <c r="E54" s="118" t="s">
        <v>123</v>
      </c>
      <c r="F54" s="144" t="s">
        <v>421</v>
      </c>
      <c r="G54" s="118" t="s">
        <v>138</v>
      </c>
      <c r="H54" s="120" t="s">
        <v>270</v>
      </c>
      <c r="I54" s="142">
        <v>45430</v>
      </c>
      <c r="J54" s="130"/>
      <c r="K54" s="123">
        <v>10000</v>
      </c>
      <c r="L54" s="124">
        <f t="shared" si="6"/>
        <v>287</v>
      </c>
      <c r="M54" s="124">
        <f t="shared" si="7"/>
        <v>710</v>
      </c>
      <c r="N54" s="124">
        <f t="shared" si="8"/>
        <v>120</v>
      </c>
      <c r="O54" s="124">
        <f t="shared" si="0"/>
        <v>304</v>
      </c>
      <c r="P54" s="124">
        <f t="shared" si="1"/>
        <v>709</v>
      </c>
      <c r="Q54" s="124">
        <v>0</v>
      </c>
      <c r="R54" s="125">
        <f t="shared" si="2"/>
        <v>2130</v>
      </c>
      <c r="S54" s="124">
        <f t="shared" si="3"/>
        <v>591</v>
      </c>
      <c r="T54" s="124">
        <f t="shared" si="4"/>
        <v>1539</v>
      </c>
      <c r="U54" s="124">
        <v>9409</v>
      </c>
      <c r="V54" s="134">
        <v>9607126168</v>
      </c>
    </row>
    <row r="55" spans="1:22" s="17" customFormat="1" ht="21.75" customHeight="1" x14ac:dyDescent="0.25">
      <c r="A55" s="214">
        <v>46</v>
      </c>
      <c r="B55" s="75">
        <v>201835907</v>
      </c>
      <c r="C55" s="144" t="s">
        <v>533</v>
      </c>
      <c r="D55" s="144" t="s">
        <v>534</v>
      </c>
      <c r="E55" s="118" t="s">
        <v>123</v>
      </c>
      <c r="F55" s="144" t="s">
        <v>101</v>
      </c>
      <c r="G55" s="118" t="s">
        <v>138</v>
      </c>
      <c r="H55" s="120" t="s">
        <v>270</v>
      </c>
      <c r="I55" s="142">
        <v>45461</v>
      </c>
      <c r="J55" s="130"/>
      <c r="K55" s="123">
        <v>10000</v>
      </c>
      <c r="L55" s="124">
        <f t="shared" si="6"/>
        <v>287</v>
      </c>
      <c r="M55" s="124">
        <f t="shared" si="7"/>
        <v>710</v>
      </c>
      <c r="N55" s="124">
        <f t="shared" si="8"/>
        <v>120</v>
      </c>
      <c r="O55" s="124">
        <f t="shared" si="0"/>
        <v>304</v>
      </c>
      <c r="P55" s="124">
        <f t="shared" si="1"/>
        <v>709</v>
      </c>
      <c r="Q55" s="124">
        <v>0</v>
      </c>
      <c r="R55" s="125">
        <f t="shared" si="2"/>
        <v>2130</v>
      </c>
      <c r="S55" s="124">
        <f t="shared" si="3"/>
        <v>591</v>
      </c>
      <c r="T55" s="124">
        <f t="shared" si="4"/>
        <v>1539</v>
      </c>
      <c r="U55" s="124">
        <f>K55-S55</f>
        <v>9409</v>
      </c>
      <c r="V55" s="134">
        <v>9607212865</v>
      </c>
    </row>
    <row r="56" spans="1:22" ht="36.75" customHeight="1" x14ac:dyDescent="0.25">
      <c r="A56" s="209"/>
      <c r="B56" s="181"/>
      <c r="C56" s="181"/>
      <c r="D56" s="181"/>
      <c r="E56" s="181"/>
      <c r="F56" s="181"/>
      <c r="G56" s="181"/>
      <c r="H56" s="181"/>
      <c r="I56" s="181"/>
      <c r="J56" s="181" t="s">
        <v>1</v>
      </c>
      <c r="K56" s="182">
        <f t="shared" ref="K56:P56" si="9">SUM(K10:K55)</f>
        <v>754000</v>
      </c>
      <c r="L56" s="183">
        <f t="shared" si="9"/>
        <v>21639.8</v>
      </c>
      <c r="M56" s="183">
        <f t="shared" si="9"/>
        <v>53534</v>
      </c>
      <c r="N56" s="183">
        <f t="shared" si="9"/>
        <v>9048</v>
      </c>
      <c r="O56" s="183">
        <f t="shared" si="9"/>
        <v>22921.600000000002</v>
      </c>
      <c r="P56" s="183">
        <f t="shared" si="9"/>
        <v>53458.6</v>
      </c>
      <c r="Q56" s="183">
        <f t="shared" ref="Q56" si="10">SUM(Q10:Q55)</f>
        <v>0</v>
      </c>
      <c r="R56" s="183">
        <f>SUM(R10:R55)</f>
        <v>160602</v>
      </c>
      <c r="S56" s="183">
        <f>SUM(S10:S55)</f>
        <v>44561.4</v>
      </c>
      <c r="T56" s="183">
        <f>SUM(T10:T55)</f>
        <v>116040.59999999999</v>
      </c>
      <c r="U56" s="183">
        <f>SUM(U10:U55)</f>
        <v>709438.6</v>
      </c>
      <c r="V56" s="181"/>
    </row>
    <row r="57" spans="1:22" x14ac:dyDescent="0.25">
      <c r="A57" s="2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211"/>
      <c r="B58" s="1"/>
      <c r="C58" s="1"/>
      <c r="D58" s="1"/>
      <c r="E58" s="1"/>
      <c r="F58" s="1"/>
      <c r="G58" s="1"/>
      <c r="H58" s="1"/>
      <c r="I58" s="1"/>
      <c r="J58" s="1"/>
      <c r="K58" s="1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238" t="s">
        <v>541</v>
      </c>
      <c r="B59" s="238"/>
      <c r="C59" s="238"/>
      <c r="D59" s="238"/>
      <c r="E59" s="46"/>
      <c r="F59" s="46"/>
      <c r="G59" s="56" t="s">
        <v>543</v>
      </c>
      <c r="H59" s="1"/>
      <c r="I59" s="1"/>
      <c r="J59" s="1"/>
      <c r="K59" s="3"/>
      <c r="L59" s="1"/>
      <c r="M59" s="57" t="s">
        <v>544</v>
      </c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239" t="s">
        <v>542</v>
      </c>
      <c r="B60" s="239"/>
      <c r="C60" s="239"/>
      <c r="D60" s="239"/>
      <c r="E60" s="5"/>
      <c r="F60" s="5"/>
      <c r="G60" s="237" t="s">
        <v>575</v>
      </c>
      <c r="H60" s="237"/>
      <c r="I60" s="237"/>
      <c r="J60" s="1"/>
      <c r="K60" s="3"/>
      <c r="L60" s="1"/>
      <c r="M60" s="236" t="s">
        <v>545</v>
      </c>
      <c r="N60" s="236"/>
      <c r="O60" s="236"/>
      <c r="P60" s="1"/>
      <c r="Q60" s="1"/>
      <c r="R60" s="1"/>
      <c r="S60" s="1"/>
      <c r="T60" s="1"/>
      <c r="U60" s="1"/>
      <c r="V60" s="1"/>
    </row>
    <row r="61" spans="1:22" x14ac:dyDescent="0.25">
      <c r="A61" s="8"/>
      <c r="B61" s="6"/>
      <c r="C61" s="7"/>
      <c r="D61" s="7"/>
      <c r="E61" s="7"/>
      <c r="F61" s="8"/>
      <c r="G61" s="9"/>
      <c r="H61" s="1"/>
      <c r="I61" s="1"/>
      <c r="J61" s="1"/>
      <c r="K61" s="1"/>
      <c r="L61" s="1"/>
      <c r="M61" s="1"/>
      <c r="N61" s="1"/>
      <c r="O61" s="1"/>
      <c r="P61" s="1"/>
      <c r="Q61" s="1"/>
      <c r="R61" s="3"/>
      <c r="S61" s="1"/>
      <c r="T61" s="1"/>
      <c r="U61" s="1"/>
      <c r="V61" s="1"/>
    </row>
    <row r="62" spans="1:22" x14ac:dyDescent="0.25">
      <c r="A62" s="212"/>
      <c r="B62" s="10"/>
      <c r="C62" s="10"/>
      <c r="D62" s="10"/>
      <c r="E62" s="10"/>
      <c r="F62" s="10"/>
      <c r="G62" s="1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2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2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2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3"/>
      <c r="R66" s="1"/>
      <c r="S66" s="1"/>
      <c r="T66" s="1"/>
      <c r="U66" s="1"/>
      <c r="V66" s="1"/>
    </row>
  </sheetData>
  <autoFilter ref="A7:V56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8">
    <mergeCell ref="M60:O60"/>
    <mergeCell ref="G60:I60"/>
    <mergeCell ref="A59:D59"/>
    <mergeCell ref="A60:D60"/>
    <mergeCell ref="S8:S9"/>
    <mergeCell ref="T8:T9"/>
    <mergeCell ref="U7:U9"/>
    <mergeCell ref="L8:M8"/>
    <mergeCell ref="N8:N9"/>
    <mergeCell ref="O8:P8"/>
    <mergeCell ref="Q8:Q9"/>
    <mergeCell ref="R8:R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  <mergeCell ref="V7:V9"/>
  </mergeCells>
  <conditionalFormatting sqref="B18">
    <cfRule type="duplicateValues" dxfId="109" priority="25"/>
  </conditionalFormatting>
  <conditionalFormatting sqref="B15">
    <cfRule type="duplicateValues" dxfId="108" priority="24"/>
  </conditionalFormatting>
  <conditionalFormatting sqref="B17">
    <cfRule type="duplicateValues" dxfId="107" priority="22"/>
  </conditionalFormatting>
  <conditionalFormatting sqref="B47">
    <cfRule type="duplicateValues" dxfId="106" priority="21"/>
  </conditionalFormatting>
  <conditionalFormatting sqref="B48">
    <cfRule type="duplicateValues" dxfId="105" priority="18"/>
  </conditionalFormatting>
  <conditionalFormatting sqref="B43">
    <cfRule type="duplicateValues" dxfId="104" priority="27"/>
  </conditionalFormatting>
  <conditionalFormatting sqref="B42">
    <cfRule type="duplicateValues" dxfId="103" priority="28"/>
  </conditionalFormatting>
  <conditionalFormatting sqref="B20">
    <cfRule type="duplicateValues" dxfId="102" priority="29"/>
  </conditionalFormatting>
  <conditionalFormatting sqref="C17">
    <cfRule type="duplicateValues" dxfId="101" priority="15"/>
  </conditionalFormatting>
  <conditionalFormatting sqref="C47">
    <cfRule type="duplicateValues" dxfId="100" priority="13"/>
  </conditionalFormatting>
  <conditionalFormatting sqref="C48">
    <cfRule type="duplicateValues" dxfId="99" priority="12"/>
  </conditionalFormatting>
  <conditionalFormatting sqref="C43">
    <cfRule type="duplicateValues" dxfId="98" priority="16"/>
  </conditionalFormatting>
  <conditionalFormatting sqref="C20">
    <cfRule type="duplicateValues" dxfId="97" priority="17"/>
  </conditionalFormatting>
  <conditionalFormatting sqref="B40">
    <cfRule type="duplicateValues" dxfId="96" priority="30"/>
  </conditionalFormatting>
  <conditionalFormatting sqref="B50">
    <cfRule type="duplicateValues" dxfId="95" priority="11"/>
  </conditionalFormatting>
  <conditionalFormatting sqref="C50:G50">
    <cfRule type="duplicateValues" dxfId="94" priority="10"/>
  </conditionalFormatting>
  <conditionalFormatting sqref="B19">
    <cfRule type="duplicateValues" dxfId="93" priority="7"/>
  </conditionalFormatting>
  <conditionalFormatting sqref="B44">
    <cfRule type="duplicateValues" dxfId="92" priority="2"/>
  </conditionalFormatting>
  <conditionalFormatting sqref="C44:G44">
    <cfRule type="duplicateValues" dxfId="91" priority="1"/>
  </conditionalFormatting>
  <conditionalFormatting sqref="B51:B52">
    <cfRule type="duplicateValues" dxfId="90" priority="31"/>
  </conditionalFormatting>
  <conditionalFormatting sqref="C51:C52">
    <cfRule type="duplicateValues" dxfId="89" priority="32"/>
  </conditionalFormatting>
  <conditionalFormatting sqref="D51:D52">
    <cfRule type="duplicateValues" dxfId="88" priority="33"/>
  </conditionalFormatting>
  <conditionalFormatting sqref="F51:F52">
    <cfRule type="duplicateValues" dxfId="87" priority="34"/>
  </conditionalFormatting>
  <conditionalFormatting sqref="B53:B55">
    <cfRule type="duplicateValues" dxfId="86" priority="3854"/>
  </conditionalFormatting>
  <conditionalFormatting sqref="C53:C55">
    <cfRule type="duplicateValues" dxfId="85" priority="3855"/>
  </conditionalFormatting>
  <conditionalFormatting sqref="D53:D55">
    <cfRule type="duplicateValues" dxfId="84" priority="3856"/>
  </conditionalFormatting>
  <conditionalFormatting sqref="F53:F55">
    <cfRule type="duplicateValues" dxfId="83" priority="3857"/>
  </conditionalFormatting>
  <conditionalFormatting sqref="B49">
    <cfRule type="duplicateValues" dxfId="82" priority="3979"/>
  </conditionalFormatting>
  <conditionalFormatting sqref="C49">
    <cfRule type="duplicateValues" dxfId="81" priority="3981"/>
  </conditionalFormatting>
  <printOptions horizontalCentered="1" verticalCentered="1"/>
  <pageMargins left="0.2" right="0.7" top="0.75" bottom="0.75" header="0.3" footer="0.3"/>
  <pageSetup paperSize="5" scale="36" orientation="landscape" verticalDpi="4294967293" r:id="rId1"/>
  <rowBreaks count="1" manualBreakCount="1">
    <brk id="33" min="1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FL221"/>
  <sheetViews>
    <sheetView showGridLines="0" tabSelected="1" showWhiteSpace="0" view="pageLayout" topLeftCell="B154" zoomScale="85" zoomScaleNormal="40" zoomScalePageLayoutView="85" workbookViewId="0">
      <selection activeCell="R177" sqref="R177"/>
    </sheetView>
  </sheetViews>
  <sheetFormatPr baseColWidth="10" defaultRowHeight="15" x14ac:dyDescent="0.25"/>
  <cols>
    <col min="1" max="1" width="6.85546875" style="18" customWidth="1"/>
    <col min="2" max="2" width="14.7109375" style="18" customWidth="1"/>
    <col min="3" max="3" width="20.140625" style="18" customWidth="1"/>
    <col min="4" max="4" width="24.28515625" style="18" customWidth="1"/>
    <col min="5" max="5" width="22.5703125" style="18" customWidth="1"/>
    <col min="6" max="6" width="22.7109375" style="18" customWidth="1"/>
    <col min="7" max="7" width="16.140625" style="18" hidden="1" customWidth="1"/>
    <col min="8" max="8" width="9.5703125" style="18" customWidth="1"/>
    <col min="9" max="9" width="12.28515625" style="18" customWidth="1"/>
    <col min="10" max="10" width="5.28515625" style="18" customWidth="1"/>
    <col min="11" max="11" width="17.85546875" style="18" customWidth="1"/>
    <col min="12" max="12" width="14.7109375" style="18" customWidth="1"/>
    <col min="13" max="13" width="15.7109375" style="18" customWidth="1"/>
    <col min="14" max="14" width="13.85546875" style="18" customWidth="1"/>
    <col min="15" max="15" width="14.28515625" style="18" customWidth="1"/>
    <col min="16" max="16" width="16" style="18" customWidth="1"/>
    <col min="17" max="17" width="11.42578125" style="18" customWidth="1"/>
    <col min="18" max="18" width="17.85546875" style="18" customWidth="1"/>
    <col min="19" max="19" width="15.28515625" style="18" customWidth="1"/>
    <col min="20" max="20" width="17.28515625" style="18" customWidth="1"/>
    <col min="21" max="21" width="17.5703125" style="18" customWidth="1"/>
    <col min="22" max="22" width="21.140625" style="18" customWidth="1"/>
    <col min="23" max="16384" width="11.42578125" style="18"/>
  </cols>
  <sheetData>
    <row r="1" spans="1:22" x14ac:dyDescent="0.25">
      <c r="A1" s="18" t="s">
        <v>469</v>
      </c>
    </row>
    <row r="2" spans="1:22" ht="23.25" x14ac:dyDescent="0.25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1:22" ht="22.5" x14ac:dyDescent="0.25">
      <c r="A3" s="241" t="s">
        <v>30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</row>
    <row r="4" spans="1:22" x14ac:dyDescent="0.25">
      <c r="A4" s="242" t="s">
        <v>637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2" ht="0.75" customHeight="1" x14ac:dyDescent="0.25">
      <c r="A5" s="243" t="s">
        <v>535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</row>
    <row r="6" spans="1:22" ht="15" hidden="1" customHeight="1" x14ac:dyDescent="0.25">
      <c r="A6" s="19"/>
      <c r="B6" s="19"/>
      <c r="C6" s="19"/>
      <c r="D6" s="19"/>
      <c r="E6" s="20"/>
      <c r="F6" s="20"/>
      <c r="G6" s="19"/>
      <c r="H6" s="19"/>
      <c r="I6" s="19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64.5" customHeight="1" x14ac:dyDescent="0.25">
      <c r="A7" s="244" t="s">
        <v>3</v>
      </c>
      <c r="B7" s="244" t="s">
        <v>4</v>
      </c>
      <c r="C7" s="244" t="s">
        <v>5</v>
      </c>
      <c r="D7" s="244" t="s">
        <v>6</v>
      </c>
      <c r="E7" s="245" t="s">
        <v>7</v>
      </c>
      <c r="F7" s="245" t="s">
        <v>8</v>
      </c>
      <c r="G7" s="245" t="s">
        <v>9</v>
      </c>
      <c r="H7" s="22" t="s">
        <v>28</v>
      </c>
      <c r="I7" s="244" t="s">
        <v>10</v>
      </c>
      <c r="J7" s="244"/>
      <c r="K7" s="248" t="s">
        <v>11</v>
      </c>
      <c r="L7" s="249" t="s">
        <v>12</v>
      </c>
      <c r="M7" s="249"/>
      <c r="N7" s="249"/>
      <c r="O7" s="249"/>
      <c r="P7" s="249"/>
      <c r="Q7" s="249"/>
      <c r="R7" s="249"/>
      <c r="S7" s="250" t="s">
        <v>13</v>
      </c>
      <c r="T7" s="250"/>
      <c r="U7" s="250" t="s">
        <v>14</v>
      </c>
      <c r="V7" s="248" t="s">
        <v>15</v>
      </c>
    </row>
    <row r="8" spans="1:22" ht="33.75" customHeight="1" x14ac:dyDescent="0.25">
      <c r="A8" s="244"/>
      <c r="B8" s="244"/>
      <c r="C8" s="244"/>
      <c r="D8" s="244"/>
      <c r="E8" s="246"/>
      <c r="F8" s="246"/>
      <c r="G8" s="246"/>
      <c r="H8" s="23" t="s">
        <v>29</v>
      </c>
      <c r="I8" s="244"/>
      <c r="J8" s="244"/>
      <c r="K8" s="248"/>
      <c r="L8" s="250" t="s">
        <v>16</v>
      </c>
      <c r="M8" s="250"/>
      <c r="N8" s="250" t="s">
        <v>572</v>
      </c>
      <c r="O8" s="250" t="s">
        <v>17</v>
      </c>
      <c r="P8" s="250"/>
      <c r="Q8" s="250" t="s">
        <v>18</v>
      </c>
      <c r="R8" s="250" t="s">
        <v>19</v>
      </c>
      <c r="S8" s="250" t="s">
        <v>20</v>
      </c>
      <c r="T8" s="250" t="s">
        <v>21</v>
      </c>
      <c r="U8" s="250"/>
      <c r="V8" s="248"/>
    </row>
    <row r="9" spans="1:22" ht="48.75" customHeight="1" x14ac:dyDescent="0.25">
      <c r="A9" s="244"/>
      <c r="B9" s="244"/>
      <c r="C9" s="244"/>
      <c r="D9" s="244"/>
      <c r="E9" s="247"/>
      <c r="F9" s="247"/>
      <c r="G9" s="247"/>
      <c r="H9" s="24"/>
      <c r="I9" s="25" t="s">
        <v>22</v>
      </c>
      <c r="J9" s="25" t="s">
        <v>23</v>
      </c>
      <c r="K9" s="248"/>
      <c r="L9" s="26" t="s">
        <v>24</v>
      </c>
      <c r="M9" s="26" t="s">
        <v>25</v>
      </c>
      <c r="N9" s="250"/>
      <c r="O9" s="26" t="s">
        <v>26</v>
      </c>
      <c r="P9" s="26" t="s">
        <v>27</v>
      </c>
      <c r="Q9" s="250"/>
      <c r="R9" s="250"/>
      <c r="S9" s="250"/>
      <c r="T9" s="250"/>
      <c r="U9" s="250"/>
      <c r="V9" s="248"/>
    </row>
    <row r="10" spans="1:22" ht="18" customHeight="1" x14ac:dyDescent="0.25">
      <c r="A10" s="64">
        <v>1</v>
      </c>
      <c r="B10" s="65">
        <v>201001070</v>
      </c>
      <c r="C10" s="66" t="s">
        <v>156</v>
      </c>
      <c r="D10" s="67" t="s">
        <v>157</v>
      </c>
      <c r="E10" s="67" t="s">
        <v>187</v>
      </c>
      <c r="F10" s="67" t="s">
        <v>102</v>
      </c>
      <c r="G10" s="68" t="s">
        <v>138</v>
      </c>
      <c r="H10" s="69" t="s">
        <v>271</v>
      </c>
      <c r="I10" s="70">
        <v>43998</v>
      </c>
      <c r="J10" s="71"/>
      <c r="K10" s="72">
        <v>18000</v>
      </c>
      <c r="L10" s="73">
        <f>K10*2.87%</f>
        <v>516.6</v>
      </c>
      <c r="M10" s="73">
        <f>K10*7.1%</f>
        <v>1277.9999999999998</v>
      </c>
      <c r="N10" s="73">
        <f>(K10*1.2)/100</f>
        <v>216</v>
      </c>
      <c r="O10" s="73">
        <f>K10*3.04%</f>
        <v>547.20000000000005</v>
      </c>
      <c r="P10" s="73">
        <f>K10*7.09%</f>
        <v>1276.2</v>
      </c>
      <c r="Q10" s="73">
        <v>0</v>
      </c>
      <c r="R10" s="73">
        <f>SUM(L10:Q10)</f>
        <v>3834</v>
      </c>
      <c r="S10" s="73">
        <f>L10+O10+Q10</f>
        <v>1063.8000000000002</v>
      </c>
      <c r="T10" s="73">
        <f>M10+N10+P10</f>
        <v>2770.2</v>
      </c>
      <c r="U10" s="73">
        <f>K10-S10</f>
        <v>16936.2</v>
      </c>
      <c r="V10" s="196">
        <v>9601932226</v>
      </c>
    </row>
    <row r="11" spans="1:22" ht="27" customHeight="1" x14ac:dyDescent="0.25">
      <c r="A11" s="64">
        <v>2</v>
      </c>
      <c r="B11" s="75">
        <v>40224119095</v>
      </c>
      <c r="C11" s="76" t="s">
        <v>31</v>
      </c>
      <c r="D11" s="67" t="s">
        <v>336</v>
      </c>
      <c r="E11" s="68" t="s">
        <v>130</v>
      </c>
      <c r="F11" s="68" t="s">
        <v>337</v>
      </c>
      <c r="G11" s="68" t="s">
        <v>138</v>
      </c>
      <c r="H11" s="69" t="s">
        <v>272</v>
      </c>
      <c r="I11" s="70">
        <v>44743</v>
      </c>
      <c r="J11" s="77"/>
      <c r="K11" s="78">
        <v>10000</v>
      </c>
      <c r="L11" s="73">
        <f>K11*2.87%</f>
        <v>287</v>
      </c>
      <c r="M11" s="73">
        <f t="shared" ref="M11:M67" si="0">K11*7.1%</f>
        <v>709.99999999999989</v>
      </c>
      <c r="N11" s="73">
        <f t="shared" ref="N11:N67" si="1">(K11*1.2)/100</f>
        <v>120</v>
      </c>
      <c r="O11" s="73">
        <f t="shared" ref="O11:O67" si="2">K11*3.04%</f>
        <v>304</v>
      </c>
      <c r="P11" s="73">
        <f t="shared" ref="P11:P67" si="3">K11*7.09%</f>
        <v>709</v>
      </c>
      <c r="Q11" s="73">
        <v>0</v>
      </c>
      <c r="R11" s="73">
        <f t="shared" ref="R11:R67" si="4">SUM(L11:Q11)</f>
        <v>2130</v>
      </c>
      <c r="S11" s="73">
        <f t="shared" ref="S11:S67" si="5">L11+O11+Q11</f>
        <v>591</v>
      </c>
      <c r="T11" s="73">
        <f t="shared" ref="T11:T67" si="6">M11+N11+P11</f>
        <v>1539</v>
      </c>
      <c r="U11" s="73">
        <f t="shared" ref="U11:U67" si="7">K11-S11</f>
        <v>9409</v>
      </c>
      <c r="V11" s="196">
        <v>9602843670</v>
      </c>
    </row>
    <row r="12" spans="1:22" ht="26.25" customHeight="1" x14ac:dyDescent="0.25">
      <c r="A12" s="64">
        <v>3</v>
      </c>
      <c r="B12" s="79">
        <v>201769221</v>
      </c>
      <c r="C12" s="66" t="s">
        <v>389</v>
      </c>
      <c r="D12" s="67" t="s">
        <v>390</v>
      </c>
      <c r="E12" s="67" t="s">
        <v>131</v>
      </c>
      <c r="F12" s="67" t="s">
        <v>264</v>
      </c>
      <c r="G12" s="67" t="s">
        <v>138</v>
      </c>
      <c r="H12" s="80" t="s">
        <v>270</v>
      </c>
      <c r="I12" s="70">
        <v>45078</v>
      </c>
      <c r="J12" s="81"/>
      <c r="K12" s="82">
        <v>12000</v>
      </c>
      <c r="L12" s="73">
        <f t="shared" ref="L12:L67" si="8">K12*2.87%</f>
        <v>344.4</v>
      </c>
      <c r="M12" s="73">
        <f t="shared" si="0"/>
        <v>851.99999999999989</v>
      </c>
      <c r="N12" s="73">
        <f t="shared" si="1"/>
        <v>144</v>
      </c>
      <c r="O12" s="73">
        <f t="shared" si="2"/>
        <v>364.8</v>
      </c>
      <c r="P12" s="73">
        <f t="shared" si="3"/>
        <v>850.80000000000007</v>
      </c>
      <c r="Q12" s="73">
        <v>0</v>
      </c>
      <c r="R12" s="73">
        <f t="shared" si="4"/>
        <v>2556</v>
      </c>
      <c r="S12" s="73">
        <f t="shared" si="5"/>
        <v>709.2</v>
      </c>
      <c r="T12" s="73">
        <f t="shared" si="6"/>
        <v>1846.8</v>
      </c>
      <c r="U12" s="73">
        <f t="shared" si="7"/>
        <v>11290.8</v>
      </c>
      <c r="V12" s="195">
        <v>9600097769</v>
      </c>
    </row>
    <row r="13" spans="1:22" ht="16.5" customHeight="1" x14ac:dyDescent="0.25">
      <c r="A13" s="64">
        <v>4</v>
      </c>
      <c r="B13" s="79">
        <v>200775674</v>
      </c>
      <c r="C13" s="66" t="s">
        <v>464</v>
      </c>
      <c r="D13" s="67" t="s">
        <v>465</v>
      </c>
      <c r="E13" s="67" t="s">
        <v>187</v>
      </c>
      <c r="F13" s="67" t="s">
        <v>152</v>
      </c>
      <c r="G13" s="67" t="s">
        <v>138</v>
      </c>
      <c r="H13" s="80" t="s">
        <v>271</v>
      </c>
      <c r="I13" s="83">
        <v>45250</v>
      </c>
      <c r="J13" s="81"/>
      <c r="K13" s="82">
        <v>18000</v>
      </c>
      <c r="L13" s="73">
        <f t="shared" si="8"/>
        <v>516.6</v>
      </c>
      <c r="M13" s="73">
        <f t="shared" si="0"/>
        <v>1277.9999999999998</v>
      </c>
      <c r="N13" s="73">
        <f t="shared" si="1"/>
        <v>216</v>
      </c>
      <c r="O13" s="73">
        <f t="shared" si="2"/>
        <v>547.20000000000005</v>
      </c>
      <c r="P13" s="73">
        <f t="shared" si="3"/>
        <v>1276.2</v>
      </c>
      <c r="Q13" s="73">
        <v>0</v>
      </c>
      <c r="R13" s="73">
        <f t="shared" si="4"/>
        <v>3834</v>
      </c>
      <c r="S13" s="73">
        <f t="shared" si="5"/>
        <v>1063.8000000000002</v>
      </c>
      <c r="T13" s="73">
        <f t="shared" si="6"/>
        <v>2770.2</v>
      </c>
      <c r="U13" s="73">
        <f t="shared" si="7"/>
        <v>16936.2</v>
      </c>
      <c r="V13" s="195">
        <v>9606514063</v>
      </c>
    </row>
    <row r="14" spans="1:22" ht="16.5" customHeight="1" x14ac:dyDescent="0.25">
      <c r="A14" s="64">
        <v>5</v>
      </c>
      <c r="B14" s="79">
        <v>10400181649</v>
      </c>
      <c r="C14" s="66" t="s">
        <v>424</v>
      </c>
      <c r="D14" s="67" t="s">
        <v>425</v>
      </c>
      <c r="E14" s="67" t="s">
        <v>123</v>
      </c>
      <c r="F14" s="67" t="s">
        <v>421</v>
      </c>
      <c r="G14" s="67" t="s">
        <v>138</v>
      </c>
      <c r="H14" s="80" t="s">
        <v>270</v>
      </c>
      <c r="I14" s="83">
        <v>45240</v>
      </c>
      <c r="J14" s="81"/>
      <c r="K14" s="82">
        <v>10000</v>
      </c>
      <c r="L14" s="73">
        <f t="shared" si="8"/>
        <v>287</v>
      </c>
      <c r="M14" s="73">
        <f t="shared" si="0"/>
        <v>709.99999999999989</v>
      </c>
      <c r="N14" s="73">
        <f t="shared" si="1"/>
        <v>120</v>
      </c>
      <c r="O14" s="73">
        <f t="shared" si="2"/>
        <v>304</v>
      </c>
      <c r="P14" s="73">
        <f t="shared" si="3"/>
        <v>709</v>
      </c>
      <c r="Q14" s="73">
        <v>0</v>
      </c>
      <c r="R14" s="73">
        <f t="shared" si="4"/>
        <v>2130</v>
      </c>
      <c r="S14" s="73">
        <f t="shared" si="5"/>
        <v>591</v>
      </c>
      <c r="T14" s="73">
        <f t="shared" si="6"/>
        <v>1539</v>
      </c>
      <c r="U14" s="73">
        <f t="shared" si="7"/>
        <v>9409</v>
      </c>
      <c r="V14" s="195">
        <v>9606474845</v>
      </c>
    </row>
    <row r="15" spans="1:22" ht="16.5" customHeight="1" x14ac:dyDescent="0.25">
      <c r="A15" s="64">
        <v>6</v>
      </c>
      <c r="B15" s="79">
        <v>22500040260</v>
      </c>
      <c r="C15" s="66" t="s">
        <v>405</v>
      </c>
      <c r="D15" s="67" t="s">
        <v>406</v>
      </c>
      <c r="E15" s="67" t="s">
        <v>123</v>
      </c>
      <c r="F15" s="67" t="s">
        <v>407</v>
      </c>
      <c r="G15" s="67" t="s">
        <v>138</v>
      </c>
      <c r="H15" s="80" t="s">
        <v>270</v>
      </c>
      <c r="I15" s="83">
        <v>45159</v>
      </c>
      <c r="J15" s="81"/>
      <c r="K15" s="82">
        <v>10000</v>
      </c>
      <c r="L15" s="73">
        <f t="shared" si="8"/>
        <v>287</v>
      </c>
      <c r="M15" s="73">
        <f t="shared" si="0"/>
        <v>709.99999999999989</v>
      </c>
      <c r="N15" s="73">
        <f t="shared" si="1"/>
        <v>120</v>
      </c>
      <c r="O15" s="73">
        <f t="shared" si="2"/>
        <v>304</v>
      </c>
      <c r="P15" s="73">
        <f t="shared" si="3"/>
        <v>709</v>
      </c>
      <c r="Q15" s="73">
        <v>0</v>
      </c>
      <c r="R15" s="73">
        <f t="shared" si="4"/>
        <v>2130</v>
      </c>
      <c r="S15" s="73">
        <f t="shared" si="5"/>
        <v>591</v>
      </c>
      <c r="T15" s="73">
        <f t="shared" si="6"/>
        <v>1539</v>
      </c>
      <c r="U15" s="73">
        <f t="shared" si="7"/>
        <v>9409</v>
      </c>
      <c r="V15" s="195">
        <v>9606149077</v>
      </c>
    </row>
    <row r="16" spans="1:22" ht="16.5" customHeight="1" x14ac:dyDescent="0.25">
      <c r="A16" s="64">
        <v>7</v>
      </c>
      <c r="B16" s="79">
        <v>40224075875</v>
      </c>
      <c r="C16" s="66" t="s">
        <v>246</v>
      </c>
      <c r="D16" s="67" t="s">
        <v>247</v>
      </c>
      <c r="E16" s="68" t="s">
        <v>187</v>
      </c>
      <c r="F16" s="68" t="s">
        <v>254</v>
      </c>
      <c r="G16" s="68" t="s">
        <v>138</v>
      </c>
      <c r="H16" s="69" t="s">
        <v>271</v>
      </c>
      <c r="I16" s="70">
        <v>44596</v>
      </c>
      <c r="J16" s="71"/>
      <c r="K16" s="84">
        <v>18000</v>
      </c>
      <c r="L16" s="73">
        <f t="shared" si="8"/>
        <v>516.6</v>
      </c>
      <c r="M16" s="73">
        <f t="shared" si="0"/>
        <v>1277.9999999999998</v>
      </c>
      <c r="N16" s="73">
        <f t="shared" si="1"/>
        <v>216</v>
      </c>
      <c r="O16" s="73">
        <f t="shared" si="2"/>
        <v>547.20000000000005</v>
      </c>
      <c r="P16" s="73">
        <f t="shared" si="3"/>
        <v>1276.2</v>
      </c>
      <c r="Q16" s="73">
        <v>0</v>
      </c>
      <c r="R16" s="73">
        <f t="shared" si="4"/>
        <v>3834</v>
      </c>
      <c r="S16" s="73">
        <f t="shared" si="5"/>
        <v>1063.8000000000002</v>
      </c>
      <c r="T16" s="73">
        <f t="shared" si="6"/>
        <v>2770.2</v>
      </c>
      <c r="U16" s="73">
        <f t="shared" si="7"/>
        <v>16936.2</v>
      </c>
      <c r="V16" s="198" t="s">
        <v>268</v>
      </c>
    </row>
    <row r="17" spans="1:22" ht="16.5" customHeight="1" x14ac:dyDescent="0.25">
      <c r="A17" s="64">
        <v>8</v>
      </c>
      <c r="B17" s="79">
        <v>201139722</v>
      </c>
      <c r="C17" s="66" t="s">
        <v>446</v>
      </c>
      <c r="D17" s="67" t="s">
        <v>447</v>
      </c>
      <c r="E17" s="67" t="s">
        <v>123</v>
      </c>
      <c r="F17" s="67" t="s">
        <v>101</v>
      </c>
      <c r="G17" s="67" t="s">
        <v>138</v>
      </c>
      <c r="H17" s="80" t="s">
        <v>270</v>
      </c>
      <c r="I17" s="83">
        <v>45244</v>
      </c>
      <c r="J17" s="81"/>
      <c r="K17" s="85">
        <v>10000</v>
      </c>
      <c r="L17" s="73">
        <f t="shared" si="8"/>
        <v>287</v>
      </c>
      <c r="M17" s="73">
        <f t="shared" si="0"/>
        <v>709.99999999999989</v>
      </c>
      <c r="N17" s="73">
        <f t="shared" si="1"/>
        <v>120</v>
      </c>
      <c r="O17" s="73">
        <f t="shared" si="2"/>
        <v>304</v>
      </c>
      <c r="P17" s="73">
        <f t="shared" si="3"/>
        <v>709</v>
      </c>
      <c r="Q17" s="73">
        <v>0</v>
      </c>
      <c r="R17" s="73">
        <f t="shared" si="4"/>
        <v>2130</v>
      </c>
      <c r="S17" s="73">
        <f t="shared" si="5"/>
        <v>591</v>
      </c>
      <c r="T17" s="73">
        <f t="shared" si="6"/>
        <v>1539</v>
      </c>
      <c r="U17" s="73">
        <f t="shared" si="7"/>
        <v>9409</v>
      </c>
      <c r="V17" s="195">
        <v>9606476439</v>
      </c>
    </row>
    <row r="18" spans="1:22" ht="16.5" customHeight="1" x14ac:dyDescent="0.25">
      <c r="A18" s="64">
        <v>9</v>
      </c>
      <c r="B18" s="79">
        <v>200648749</v>
      </c>
      <c r="C18" s="66" t="s">
        <v>440</v>
      </c>
      <c r="D18" s="67" t="s">
        <v>441</v>
      </c>
      <c r="E18" s="67" t="s">
        <v>123</v>
      </c>
      <c r="F18" s="67" t="s">
        <v>101</v>
      </c>
      <c r="G18" s="67" t="s">
        <v>138</v>
      </c>
      <c r="H18" s="80" t="s">
        <v>270</v>
      </c>
      <c r="I18" s="83">
        <v>45244</v>
      </c>
      <c r="J18" s="81"/>
      <c r="K18" s="85">
        <v>10000</v>
      </c>
      <c r="L18" s="73">
        <f t="shared" si="8"/>
        <v>287</v>
      </c>
      <c r="M18" s="73">
        <f t="shared" si="0"/>
        <v>709.99999999999989</v>
      </c>
      <c r="N18" s="73">
        <f t="shared" si="1"/>
        <v>120</v>
      </c>
      <c r="O18" s="73">
        <f t="shared" si="2"/>
        <v>304</v>
      </c>
      <c r="P18" s="73">
        <f t="shared" si="3"/>
        <v>709</v>
      </c>
      <c r="Q18" s="73">
        <v>0</v>
      </c>
      <c r="R18" s="73">
        <f t="shared" si="4"/>
        <v>2130</v>
      </c>
      <c r="S18" s="73">
        <f t="shared" si="5"/>
        <v>591</v>
      </c>
      <c r="T18" s="73">
        <f t="shared" si="6"/>
        <v>1539</v>
      </c>
      <c r="U18" s="73">
        <f t="shared" si="7"/>
        <v>9409</v>
      </c>
      <c r="V18" s="195">
        <v>9606469421</v>
      </c>
    </row>
    <row r="19" spans="1:22" ht="16.5" customHeight="1" x14ac:dyDescent="0.25">
      <c r="A19" s="64">
        <v>10</v>
      </c>
      <c r="B19" s="65">
        <v>201351632</v>
      </c>
      <c r="C19" s="66" t="s">
        <v>228</v>
      </c>
      <c r="D19" s="67" t="s">
        <v>229</v>
      </c>
      <c r="E19" s="67" t="s">
        <v>123</v>
      </c>
      <c r="F19" s="67" t="s">
        <v>101</v>
      </c>
      <c r="G19" s="68" t="s">
        <v>138</v>
      </c>
      <c r="H19" s="69" t="s">
        <v>270</v>
      </c>
      <c r="I19" s="70">
        <v>44442</v>
      </c>
      <c r="J19" s="71"/>
      <c r="K19" s="72">
        <v>10000</v>
      </c>
      <c r="L19" s="73">
        <f t="shared" si="8"/>
        <v>287</v>
      </c>
      <c r="M19" s="73">
        <f t="shared" si="0"/>
        <v>709.99999999999989</v>
      </c>
      <c r="N19" s="73">
        <f t="shared" si="1"/>
        <v>120</v>
      </c>
      <c r="O19" s="73">
        <f t="shared" si="2"/>
        <v>304</v>
      </c>
      <c r="P19" s="73">
        <f t="shared" si="3"/>
        <v>709</v>
      </c>
      <c r="Q19" s="73">
        <v>0</v>
      </c>
      <c r="R19" s="73">
        <f t="shared" si="4"/>
        <v>2130</v>
      </c>
      <c r="S19" s="73">
        <f t="shared" si="5"/>
        <v>591</v>
      </c>
      <c r="T19" s="73">
        <f t="shared" si="6"/>
        <v>1539</v>
      </c>
      <c r="U19" s="73">
        <f t="shared" si="7"/>
        <v>9409</v>
      </c>
      <c r="V19" s="194">
        <v>9604070642</v>
      </c>
    </row>
    <row r="20" spans="1:22" ht="16.5" customHeight="1" x14ac:dyDescent="0.25">
      <c r="A20" s="64">
        <v>11</v>
      </c>
      <c r="B20" s="75">
        <v>40226758924</v>
      </c>
      <c r="C20" s="66" t="s">
        <v>231</v>
      </c>
      <c r="D20" s="68" t="s">
        <v>232</v>
      </c>
      <c r="E20" s="68" t="s">
        <v>123</v>
      </c>
      <c r="F20" s="68" t="s">
        <v>101</v>
      </c>
      <c r="G20" s="68" t="s">
        <v>138</v>
      </c>
      <c r="H20" s="69" t="s">
        <v>270</v>
      </c>
      <c r="I20" s="70">
        <v>44608</v>
      </c>
      <c r="J20" s="71"/>
      <c r="K20" s="72">
        <v>10000</v>
      </c>
      <c r="L20" s="73">
        <f t="shared" si="8"/>
        <v>287</v>
      </c>
      <c r="M20" s="73">
        <f t="shared" si="0"/>
        <v>709.99999999999989</v>
      </c>
      <c r="N20" s="73">
        <f t="shared" si="1"/>
        <v>120</v>
      </c>
      <c r="O20" s="73">
        <f t="shared" si="2"/>
        <v>304</v>
      </c>
      <c r="P20" s="73">
        <f t="shared" si="3"/>
        <v>709</v>
      </c>
      <c r="Q20" s="73">
        <v>0</v>
      </c>
      <c r="R20" s="73">
        <f t="shared" si="4"/>
        <v>2130</v>
      </c>
      <c r="S20" s="73">
        <f t="shared" si="5"/>
        <v>591</v>
      </c>
      <c r="T20" s="73">
        <f t="shared" si="6"/>
        <v>1539</v>
      </c>
      <c r="U20" s="73">
        <f t="shared" si="7"/>
        <v>9409</v>
      </c>
      <c r="V20" s="196">
        <v>9603994880</v>
      </c>
    </row>
    <row r="21" spans="1:22" ht="16.5" customHeight="1" x14ac:dyDescent="0.25">
      <c r="A21" s="64">
        <v>12</v>
      </c>
      <c r="B21" s="65">
        <v>40224526364</v>
      </c>
      <c r="C21" s="66" t="s">
        <v>207</v>
      </c>
      <c r="D21" s="67" t="s">
        <v>208</v>
      </c>
      <c r="E21" s="68" t="s">
        <v>127</v>
      </c>
      <c r="F21" s="68" t="s">
        <v>223</v>
      </c>
      <c r="G21" s="68" t="s">
        <v>138</v>
      </c>
      <c r="H21" s="69" t="s">
        <v>272</v>
      </c>
      <c r="I21" s="70">
        <v>44517</v>
      </c>
      <c r="J21" s="71"/>
      <c r="K21" s="86">
        <v>18000</v>
      </c>
      <c r="L21" s="73">
        <f t="shared" si="8"/>
        <v>516.6</v>
      </c>
      <c r="M21" s="73">
        <f t="shared" si="0"/>
        <v>1277.9999999999998</v>
      </c>
      <c r="N21" s="73">
        <f t="shared" si="1"/>
        <v>216</v>
      </c>
      <c r="O21" s="73">
        <f t="shared" si="2"/>
        <v>547.20000000000005</v>
      </c>
      <c r="P21" s="73">
        <f t="shared" si="3"/>
        <v>1276.2</v>
      </c>
      <c r="Q21" s="73">
        <v>0</v>
      </c>
      <c r="R21" s="73">
        <f t="shared" si="4"/>
        <v>3834</v>
      </c>
      <c r="S21" s="73">
        <f t="shared" si="5"/>
        <v>1063.8000000000002</v>
      </c>
      <c r="T21" s="73">
        <f t="shared" si="6"/>
        <v>2770.2</v>
      </c>
      <c r="U21" s="73">
        <f t="shared" si="7"/>
        <v>16936.2</v>
      </c>
      <c r="V21" s="196">
        <v>9602236802</v>
      </c>
    </row>
    <row r="22" spans="1:22" ht="16.5" customHeight="1" x14ac:dyDescent="0.25">
      <c r="A22" s="64">
        <v>13</v>
      </c>
      <c r="B22" s="79">
        <v>40228390171</v>
      </c>
      <c r="C22" s="66" t="s">
        <v>419</v>
      </c>
      <c r="D22" s="67" t="s">
        <v>420</v>
      </c>
      <c r="E22" s="67" t="s">
        <v>130</v>
      </c>
      <c r="F22" s="67" t="s">
        <v>114</v>
      </c>
      <c r="G22" s="67" t="s">
        <v>138</v>
      </c>
      <c r="H22" s="80" t="s">
        <v>270</v>
      </c>
      <c r="I22" s="83">
        <v>45239</v>
      </c>
      <c r="J22" s="81"/>
      <c r="K22" s="85">
        <v>18000</v>
      </c>
      <c r="L22" s="73">
        <f t="shared" si="8"/>
        <v>516.6</v>
      </c>
      <c r="M22" s="73">
        <f t="shared" si="0"/>
        <v>1277.9999999999998</v>
      </c>
      <c r="N22" s="73">
        <f t="shared" si="1"/>
        <v>216</v>
      </c>
      <c r="O22" s="73">
        <f t="shared" si="2"/>
        <v>547.20000000000005</v>
      </c>
      <c r="P22" s="73">
        <f t="shared" si="3"/>
        <v>1276.2</v>
      </c>
      <c r="Q22" s="73">
        <v>0</v>
      </c>
      <c r="R22" s="73">
        <f t="shared" si="4"/>
        <v>3834</v>
      </c>
      <c r="S22" s="73">
        <f t="shared" si="5"/>
        <v>1063.8000000000002</v>
      </c>
      <c r="T22" s="73">
        <f t="shared" si="6"/>
        <v>2770.2</v>
      </c>
      <c r="U22" s="73">
        <f t="shared" si="7"/>
        <v>16936.2</v>
      </c>
      <c r="V22" s="195">
        <v>9606496921</v>
      </c>
    </row>
    <row r="23" spans="1:22" ht="16.5" customHeight="1" x14ac:dyDescent="0.25">
      <c r="A23" s="64">
        <v>14</v>
      </c>
      <c r="B23" s="75">
        <v>201329422</v>
      </c>
      <c r="C23" s="66" t="s">
        <v>230</v>
      </c>
      <c r="D23" s="68" t="s">
        <v>227</v>
      </c>
      <c r="E23" s="68" t="s">
        <v>123</v>
      </c>
      <c r="F23" s="68" t="s">
        <v>101</v>
      </c>
      <c r="G23" s="68" t="s">
        <v>138</v>
      </c>
      <c r="H23" s="69" t="s">
        <v>270</v>
      </c>
      <c r="I23" s="70">
        <v>44608</v>
      </c>
      <c r="J23" s="71"/>
      <c r="K23" s="72">
        <v>10000</v>
      </c>
      <c r="L23" s="73">
        <f t="shared" si="8"/>
        <v>287</v>
      </c>
      <c r="M23" s="73">
        <f t="shared" si="0"/>
        <v>709.99999999999989</v>
      </c>
      <c r="N23" s="73">
        <f t="shared" si="1"/>
        <v>120</v>
      </c>
      <c r="O23" s="73">
        <f t="shared" si="2"/>
        <v>304</v>
      </c>
      <c r="P23" s="73">
        <f t="shared" si="3"/>
        <v>709</v>
      </c>
      <c r="Q23" s="73">
        <v>0</v>
      </c>
      <c r="R23" s="73">
        <f t="shared" si="4"/>
        <v>2130</v>
      </c>
      <c r="S23" s="73">
        <f t="shared" si="5"/>
        <v>591</v>
      </c>
      <c r="T23" s="73">
        <f t="shared" si="6"/>
        <v>1539</v>
      </c>
      <c r="U23" s="73">
        <f t="shared" si="7"/>
        <v>9409</v>
      </c>
      <c r="V23" s="196">
        <v>9603992296</v>
      </c>
    </row>
    <row r="24" spans="1:22" ht="16.5" customHeight="1" x14ac:dyDescent="0.25">
      <c r="A24" s="64">
        <v>15</v>
      </c>
      <c r="B24" s="79">
        <v>40223057098</v>
      </c>
      <c r="C24" s="66" t="s">
        <v>404</v>
      </c>
      <c r="D24" s="67" t="s">
        <v>439</v>
      </c>
      <c r="E24" s="67" t="s">
        <v>123</v>
      </c>
      <c r="F24" s="67" t="s">
        <v>101</v>
      </c>
      <c r="G24" s="67" t="s">
        <v>138</v>
      </c>
      <c r="H24" s="80" t="s">
        <v>270</v>
      </c>
      <c r="I24" s="83">
        <v>45244</v>
      </c>
      <c r="J24" s="81"/>
      <c r="K24" s="82">
        <v>10000</v>
      </c>
      <c r="L24" s="73">
        <f t="shared" si="8"/>
        <v>287</v>
      </c>
      <c r="M24" s="73">
        <f t="shared" si="0"/>
        <v>709.99999999999989</v>
      </c>
      <c r="N24" s="73">
        <f t="shared" si="1"/>
        <v>120</v>
      </c>
      <c r="O24" s="73">
        <f t="shared" si="2"/>
        <v>304</v>
      </c>
      <c r="P24" s="73">
        <f t="shared" si="3"/>
        <v>709</v>
      </c>
      <c r="Q24" s="73">
        <v>0</v>
      </c>
      <c r="R24" s="73">
        <f t="shared" si="4"/>
        <v>2130</v>
      </c>
      <c r="S24" s="73">
        <f t="shared" si="5"/>
        <v>591</v>
      </c>
      <c r="T24" s="73">
        <f t="shared" si="6"/>
        <v>1539</v>
      </c>
      <c r="U24" s="73">
        <f t="shared" si="7"/>
        <v>9409</v>
      </c>
      <c r="V24" s="195">
        <v>9606471144</v>
      </c>
    </row>
    <row r="25" spans="1:22" ht="16.5" customHeight="1" x14ac:dyDescent="0.25">
      <c r="A25" s="64">
        <v>16</v>
      </c>
      <c r="B25" s="75">
        <v>200658268</v>
      </c>
      <c r="C25" s="68" t="s">
        <v>144</v>
      </c>
      <c r="D25" s="68" t="s">
        <v>145</v>
      </c>
      <c r="E25" s="68" t="s">
        <v>130</v>
      </c>
      <c r="F25" s="68" t="s">
        <v>151</v>
      </c>
      <c r="G25" s="68" t="s">
        <v>138</v>
      </c>
      <c r="H25" s="69" t="s">
        <v>270</v>
      </c>
      <c r="I25" s="70">
        <v>44256</v>
      </c>
      <c r="J25" s="87"/>
      <c r="K25" s="88">
        <v>10000</v>
      </c>
      <c r="L25" s="73">
        <f t="shared" si="8"/>
        <v>287</v>
      </c>
      <c r="M25" s="73">
        <f t="shared" si="0"/>
        <v>709.99999999999989</v>
      </c>
      <c r="N25" s="73">
        <f t="shared" si="1"/>
        <v>120</v>
      </c>
      <c r="O25" s="73">
        <f t="shared" si="2"/>
        <v>304</v>
      </c>
      <c r="P25" s="73">
        <f t="shared" si="3"/>
        <v>709</v>
      </c>
      <c r="Q25" s="73">
        <v>0</v>
      </c>
      <c r="R25" s="73">
        <f t="shared" si="4"/>
        <v>2130</v>
      </c>
      <c r="S25" s="73">
        <f t="shared" si="5"/>
        <v>591</v>
      </c>
      <c r="T25" s="73">
        <f t="shared" si="6"/>
        <v>1539</v>
      </c>
      <c r="U25" s="73">
        <f t="shared" si="7"/>
        <v>9409</v>
      </c>
      <c r="V25" s="196">
        <v>9603511845</v>
      </c>
    </row>
    <row r="26" spans="1:22" ht="16.5" customHeight="1" x14ac:dyDescent="0.25">
      <c r="A26" s="64">
        <v>17</v>
      </c>
      <c r="B26" s="79">
        <v>2300970957</v>
      </c>
      <c r="C26" s="66" t="s">
        <v>442</v>
      </c>
      <c r="D26" s="67" t="s">
        <v>443</v>
      </c>
      <c r="E26" s="67" t="s">
        <v>123</v>
      </c>
      <c r="F26" s="67" t="s">
        <v>101</v>
      </c>
      <c r="G26" s="67" t="s">
        <v>138</v>
      </c>
      <c r="H26" s="80" t="s">
        <v>270</v>
      </c>
      <c r="I26" s="83">
        <v>45246</v>
      </c>
      <c r="J26" s="81"/>
      <c r="K26" s="85">
        <v>10000</v>
      </c>
      <c r="L26" s="73">
        <f t="shared" si="8"/>
        <v>287</v>
      </c>
      <c r="M26" s="73">
        <f t="shared" si="0"/>
        <v>709.99999999999989</v>
      </c>
      <c r="N26" s="73">
        <f t="shared" si="1"/>
        <v>120</v>
      </c>
      <c r="O26" s="73">
        <f t="shared" si="2"/>
        <v>304</v>
      </c>
      <c r="P26" s="73">
        <f t="shared" si="3"/>
        <v>709</v>
      </c>
      <c r="Q26" s="73">
        <v>0</v>
      </c>
      <c r="R26" s="73">
        <f t="shared" si="4"/>
        <v>2130</v>
      </c>
      <c r="S26" s="73">
        <f t="shared" si="5"/>
        <v>591</v>
      </c>
      <c r="T26" s="73">
        <f t="shared" si="6"/>
        <v>1539</v>
      </c>
      <c r="U26" s="73">
        <f t="shared" si="7"/>
        <v>9409</v>
      </c>
      <c r="V26" s="195">
        <v>9606522908</v>
      </c>
    </row>
    <row r="27" spans="1:22" ht="16.5" customHeight="1" x14ac:dyDescent="0.25">
      <c r="A27" s="64">
        <v>18</v>
      </c>
      <c r="B27" s="79">
        <v>40223986239</v>
      </c>
      <c r="C27" s="66" t="s">
        <v>171</v>
      </c>
      <c r="D27" s="67" t="s">
        <v>172</v>
      </c>
      <c r="E27" s="67" t="s">
        <v>189</v>
      </c>
      <c r="F27" s="67" t="s">
        <v>184</v>
      </c>
      <c r="G27" s="68" t="s">
        <v>138</v>
      </c>
      <c r="H27" s="69" t="s">
        <v>271</v>
      </c>
      <c r="I27" s="70">
        <v>44440</v>
      </c>
      <c r="J27" s="71"/>
      <c r="K27" s="89">
        <v>10000</v>
      </c>
      <c r="L27" s="73">
        <f t="shared" si="8"/>
        <v>287</v>
      </c>
      <c r="M27" s="73">
        <f t="shared" si="0"/>
        <v>709.99999999999989</v>
      </c>
      <c r="N27" s="73">
        <f t="shared" si="1"/>
        <v>120</v>
      </c>
      <c r="O27" s="73">
        <f t="shared" si="2"/>
        <v>304</v>
      </c>
      <c r="P27" s="73">
        <f t="shared" si="3"/>
        <v>709</v>
      </c>
      <c r="Q27" s="73">
        <v>0</v>
      </c>
      <c r="R27" s="73">
        <f t="shared" si="4"/>
        <v>2130</v>
      </c>
      <c r="S27" s="73">
        <f t="shared" si="5"/>
        <v>591</v>
      </c>
      <c r="T27" s="73">
        <f t="shared" si="6"/>
        <v>1539</v>
      </c>
      <c r="U27" s="73">
        <f t="shared" si="7"/>
        <v>9409</v>
      </c>
      <c r="V27" s="195">
        <v>9601489157</v>
      </c>
    </row>
    <row r="28" spans="1:22" ht="16.5" customHeight="1" x14ac:dyDescent="0.25">
      <c r="A28" s="64">
        <v>19</v>
      </c>
      <c r="B28" s="79">
        <v>201852290</v>
      </c>
      <c r="C28" s="66" t="s">
        <v>169</v>
      </c>
      <c r="D28" s="67" t="s">
        <v>170</v>
      </c>
      <c r="E28" s="67" t="s">
        <v>113</v>
      </c>
      <c r="F28" s="67" t="s">
        <v>183</v>
      </c>
      <c r="G28" s="68" t="s">
        <v>138</v>
      </c>
      <c r="H28" s="69" t="s">
        <v>270</v>
      </c>
      <c r="I28" s="70">
        <v>44414</v>
      </c>
      <c r="J28" s="71"/>
      <c r="K28" s="89">
        <v>12000</v>
      </c>
      <c r="L28" s="73">
        <f t="shared" si="8"/>
        <v>344.4</v>
      </c>
      <c r="M28" s="73">
        <f t="shared" si="0"/>
        <v>851.99999999999989</v>
      </c>
      <c r="N28" s="73">
        <f t="shared" si="1"/>
        <v>144</v>
      </c>
      <c r="O28" s="73">
        <f t="shared" si="2"/>
        <v>364.8</v>
      </c>
      <c r="P28" s="73">
        <f t="shared" si="3"/>
        <v>850.80000000000007</v>
      </c>
      <c r="Q28" s="73">
        <v>0</v>
      </c>
      <c r="R28" s="73">
        <f t="shared" si="4"/>
        <v>2556</v>
      </c>
      <c r="S28" s="73">
        <f t="shared" si="5"/>
        <v>709.2</v>
      </c>
      <c r="T28" s="73">
        <f t="shared" si="6"/>
        <v>1846.8</v>
      </c>
      <c r="U28" s="73">
        <f t="shared" si="7"/>
        <v>11290.8</v>
      </c>
      <c r="V28" s="195">
        <v>9604004648</v>
      </c>
    </row>
    <row r="29" spans="1:22" ht="16.5" customHeight="1" x14ac:dyDescent="0.25">
      <c r="A29" s="64">
        <v>20</v>
      </c>
      <c r="B29" s="79">
        <v>201409125</v>
      </c>
      <c r="C29" s="66" t="s">
        <v>364</v>
      </c>
      <c r="D29" s="67" t="s">
        <v>365</v>
      </c>
      <c r="E29" s="67" t="s">
        <v>116</v>
      </c>
      <c r="F29" s="67" t="s">
        <v>130</v>
      </c>
      <c r="G29" s="67" t="s">
        <v>138</v>
      </c>
      <c r="H29" s="80" t="s">
        <v>272</v>
      </c>
      <c r="I29" s="70">
        <v>44866</v>
      </c>
      <c r="J29" s="81"/>
      <c r="K29" s="85">
        <v>15000</v>
      </c>
      <c r="L29" s="73">
        <f t="shared" si="8"/>
        <v>430.5</v>
      </c>
      <c r="M29" s="73">
        <f t="shared" si="0"/>
        <v>1065</v>
      </c>
      <c r="N29" s="73">
        <f t="shared" si="1"/>
        <v>180</v>
      </c>
      <c r="O29" s="73">
        <f t="shared" si="2"/>
        <v>456</v>
      </c>
      <c r="P29" s="73">
        <f t="shared" si="3"/>
        <v>1063.5</v>
      </c>
      <c r="Q29" s="73">
        <v>0</v>
      </c>
      <c r="R29" s="73">
        <f t="shared" si="4"/>
        <v>3195</v>
      </c>
      <c r="S29" s="73">
        <f t="shared" si="5"/>
        <v>886.5</v>
      </c>
      <c r="T29" s="73">
        <f t="shared" si="6"/>
        <v>2308.5</v>
      </c>
      <c r="U29" s="73">
        <f t="shared" si="7"/>
        <v>14113.5</v>
      </c>
      <c r="V29" s="195">
        <v>9605341182</v>
      </c>
    </row>
    <row r="30" spans="1:22" ht="24.75" customHeight="1" x14ac:dyDescent="0.25">
      <c r="A30" s="64">
        <v>21</v>
      </c>
      <c r="B30" s="79">
        <v>40219726003</v>
      </c>
      <c r="C30" s="66" t="s">
        <v>456</v>
      </c>
      <c r="D30" s="67" t="s">
        <v>457</v>
      </c>
      <c r="E30" s="67" t="s">
        <v>415</v>
      </c>
      <c r="F30" s="67" t="s">
        <v>114</v>
      </c>
      <c r="G30" s="67" t="s">
        <v>138</v>
      </c>
      <c r="H30" s="80" t="s">
        <v>272</v>
      </c>
      <c r="I30" s="83">
        <v>45231</v>
      </c>
      <c r="J30" s="81"/>
      <c r="K30" s="85">
        <v>15000</v>
      </c>
      <c r="L30" s="73">
        <f t="shared" si="8"/>
        <v>430.5</v>
      </c>
      <c r="M30" s="73">
        <f t="shared" si="0"/>
        <v>1065</v>
      </c>
      <c r="N30" s="73">
        <f t="shared" si="1"/>
        <v>180</v>
      </c>
      <c r="O30" s="73">
        <f t="shared" si="2"/>
        <v>456</v>
      </c>
      <c r="P30" s="73">
        <f t="shared" si="3"/>
        <v>1063.5</v>
      </c>
      <c r="Q30" s="73">
        <v>0</v>
      </c>
      <c r="R30" s="73">
        <f t="shared" si="4"/>
        <v>3195</v>
      </c>
      <c r="S30" s="73">
        <f t="shared" si="5"/>
        <v>886.5</v>
      </c>
      <c r="T30" s="73">
        <f t="shared" si="6"/>
        <v>2308.5</v>
      </c>
      <c r="U30" s="73">
        <f t="shared" si="7"/>
        <v>14113.5</v>
      </c>
      <c r="V30" s="195">
        <v>9606477261</v>
      </c>
    </row>
    <row r="31" spans="1:22" ht="16.5" customHeight="1" x14ac:dyDescent="0.25">
      <c r="A31" s="64">
        <v>22</v>
      </c>
      <c r="B31" s="79">
        <v>40220577213</v>
      </c>
      <c r="C31" s="66" t="s">
        <v>392</v>
      </c>
      <c r="D31" s="67" t="s">
        <v>393</v>
      </c>
      <c r="E31" s="67" t="s">
        <v>123</v>
      </c>
      <c r="F31" s="67" t="s">
        <v>269</v>
      </c>
      <c r="G31" s="67" t="s">
        <v>138</v>
      </c>
      <c r="H31" s="80" t="s">
        <v>270</v>
      </c>
      <c r="I31" s="83">
        <v>45148</v>
      </c>
      <c r="J31" s="81"/>
      <c r="K31" s="85">
        <v>10000</v>
      </c>
      <c r="L31" s="73">
        <f t="shared" si="8"/>
        <v>287</v>
      </c>
      <c r="M31" s="73">
        <f t="shared" si="0"/>
        <v>709.99999999999989</v>
      </c>
      <c r="N31" s="73">
        <f t="shared" si="1"/>
        <v>120</v>
      </c>
      <c r="O31" s="73">
        <f t="shared" si="2"/>
        <v>304</v>
      </c>
      <c r="P31" s="73">
        <f t="shared" si="3"/>
        <v>709</v>
      </c>
      <c r="Q31" s="73">
        <v>0</v>
      </c>
      <c r="R31" s="73">
        <f t="shared" si="4"/>
        <v>2130</v>
      </c>
      <c r="S31" s="73">
        <f t="shared" si="5"/>
        <v>591</v>
      </c>
      <c r="T31" s="73">
        <f t="shared" si="6"/>
        <v>1539</v>
      </c>
      <c r="U31" s="73">
        <f t="shared" si="7"/>
        <v>9409</v>
      </c>
      <c r="V31" s="195">
        <v>9606123442</v>
      </c>
    </row>
    <row r="32" spans="1:22" ht="16.5" customHeight="1" x14ac:dyDescent="0.25">
      <c r="A32" s="64">
        <v>23</v>
      </c>
      <c r="B32" s="79">
        <v>8200298357</v>
      </c>
      <c r="C32" s="66" t="s">
        <v>460</v>
      </c>
      <c r="D32" s="67" t="s">
        <v>461</v>
      </c>
      <c r="E32" s="67" t="s">
        <v>131</v>
      </c>
      <c r="F32" s="67" t="s">
        <v>264</v>
      </c>
      <c r="G32" s="67" t="s">
        <v>138</v>
      </c>
      <c r="H32" s="80" t="s">
        <v>270</v>
      </c>
      <c r="I32" s="83">
        <v>45261</v>
      </c>
      <c r="J32" s="81"/>
      <c r="K32" s="85">
        <v>12000</v>
      </c>
      <c r="L32" s="73">
        <f t="shared" si="8"/>
        <v>344.4</v>
      </c>
      <c r="M32" s="73">
        <f t="shared" si="0"/>
        <v>851.99999999999989</v>
      </c>
      <c r="N32" s="73">
        <f t="shared" si="1"/>
        <v>144</v>
      </c>
      <c r="O32" s="73">
        <f t="shared" si="2"/>
        <v>364.8</v>
      </c>
      <c r="P32" s="73">
        <f t="shared" si="3"/>
        <v>850.80000000000007</v>
      </c>
      <c r="Q32" s="73">
        <v>0</v>
      </c>
      <c r="R32" s="73">
        <f t="shared" si="4"/>
        <v>2556</v>
      </c>
      <c r="S32" s="73">
        <f t="shared" si="5"/>
        <v>709.2</v>
      </c>
      <c r="T32" s="73">
        <f t="shared" si="6"/>
        <v>1846.8</v>
      </c>
      <c r="U32" s="73">
        <f t="shared" si="7"/>
        <v>11290.8</v>
      </c>
      <c r="V32" s="195">
        <v>9600802167</v>
      </c>
    </row>
    <row r="33" spans="1:22" ht="16.5" customHeight="1" x14ac:dyDescent="0.25">
      <c r="A33" s="64">
        <v>24</v>
      </c>
      <c r="B33" s="75">
        <v>200882959</v>
      </c>
      <c r="C33" s="68" t="s">
        <v>262</v>
      </c>
      <c r="D33" s="67" t="s">
        <v>263</v>
      </c>
      <c r="E33" s="68" t="s">
        <v>130</v>
      </c>
      <c r="F33" s="68" t="s">
        <v>116</v>
      </c>
      <c r="G33" s="68" t="s">
        <v>138</v>
      </c>
      <c r="H33" s="69" t="s">
        <v>272</v>
      </c>
      <c r="I33" s="70">
        <v>44531</v>
      </c>
      <c r="J33" s="71"/>
      <c r="K33" s="78">
        <v>15000</v>
      </c>
      <c r="L33" s="73">
        <f t="shared" si="8"/>
        <v>430.5</v>
      </c>
      <c r="M33" s="73">
        <f t="shared" si="0"/>
        <v>1065</v>
      </c>
      <c r="N33" s="73">
        <f t="shared" si="1"/>
        <v>180</v>
      </c>
      <c r="O33" s="73">
        <f t="shared" si="2"/>
        <v>456</v>
      </c>
      <c r="P33" s="73">
        <f t="shared" si="3"/>
        <v>1063.5</v>
      </c>
      <c r="Q33" s="73">
        <v>0</v>
      </c>
      <c r="R33" s="73">
        <f t="shared" si="4"/>
        <v>3195</v>
      </c>
      <c r="S33" s="73">
        <f t="shared" si="5"/>
        <v>886.5</v>
      </c>
      <c r="T33" s="73">
        <f t="shared" si="6"/>
        <v>2308.5</v>
      </c>
      <c r="U33" s="73">
        <f t="shared" si="7"/>
        <v>14113.5</v>
      </c>
      <c r="V33" s="196" t="s">
        <v>267</v>
      </c>
    </row>
    <row r="34" spans="1:22" ht="16.5" customHeight="1" x14ac:dyDescent="0.25">
      <c r="A34" s="64">
        <v>25</v>
      </c>
      <c r="B34" s="65">
        <v>40208719001</v>
      </c>
      <c r="C34" s="66" t="s">
        <v>158</v>
      </c>
      <c r="D34" s="67" t="s">
        <v>159</v>
      </c>
      <c r="E34" s="67" t="s">
        <v>187</v>
      </c>
      <c r="F34" s="67" t="s">
        <v>102</v>
      </c>
      <c r="G34" s="68" t="s">
        <v>138</v>
      </c>
      <c r="H34" s="69" t="s">
        <v>271</v>
      </c>
      <c r="I34" s="70">
        <v>43998</v>
      </c>
      <c r="J34" s="71"/>
      <c r="K34" s="72">
        <v>18000</v>
      </c>
      <c r="L34" s="73">
        <f t="shared" si="8"/>
        <v>516.6</v>
      </c>
      <c r="M34" s="73">
        <f t="shared" si="0"/>
        <v>1277.9999999999998</v>
      </c>
      <c r="N34" s="73">
        <f t="shared" si="1"/>
        <v>216</v>
      </c>
      <c r="O34" s="73">
        <f t="shared" si="2"/>
        <v>547.20000000000005</v>
      </c>
      <c r="P34" s="73">
        <f t="shared" si="3"/>
        <v>1276.2</v>
      </c>
      <c r="Q34" s="73">
        <v>0</v>
      </c>
      <c r="R34" s="73">
        <f t="shared" si="4"/>
        <v>3834</v>
      </c>
      <c r="S34" s="73">
        <f t="shared" si="5"/>
        <v>1063.8000000000002</v>
      </c>
      <c r="T34" s="73">
        <f t="shared" si="6"/>
        <v>2770.2</v>
      </c>
      <c r="U34" s="73">
        <f t="shared" si="7"/>
        <v>16936.2</v>
      </c>
      <c r="V34" s="196">
        <v>9601401870</v>
      </c>
    </row>
    <row r="35" spans="1:22" ht="16.5" customHeight="1" x14ac:dyDescent="0.25">
      <c r="A35" s="64">
        <v>26</v>
      </c>
      <c r="B35" s="90">
        <v>201741360</v>
      </c>
      <c r="C35" s="68" t="s">
        <v>327</v>
      </c>
      <c r="D35" s="68" t="s">
        <v>328</v>
      </c>
      <c r="E35" s="68" t="s">
        <v>130</v>
      </c>
      <c r="F35" s="68" t="s">
        <v>116</v>
      </c>
      <c r="G35" s="68" t="s">
        <v>138</v>
      </c>
      <c r="H35" s="69" t="s">
        <v>272</v>
      </c>
      <c r="I35" s="70">
        <v>44774</v>
      </c>
      <c r="J35" s="77"/>
      <c r="K35" s="78">
        <v>15000</v>
      </c>
      <c r="L35" s="73">
        <f t="shared" si="8"/>
        <v>430.5</v>
      </c>
      <c r="M35" s="73">
        <f t="shared" si="0"/>
        <v>1065</v>
      </c>
      <c r="N35" s="73">
        <f t="shared" si="1"/>
        <v>180</v>
      </c>
      <c r="O35" s="73">
        <f t="shared" si="2"/>
        <v>456</v>
      </c>
      <c r="P35" s="73">
        <f t="shared" si="3"/>
        <v>1063.5</v>
      </c>
      <c r="Q35" s="73">
        <v>0</v>
      </c>
      <c r="R35" s="73">
        <f t="shared" si="4"/>
        <v>3195</v>
      </c>
      <c r="S35" s="73">
        <f t="shared" si="5"/>
        <v>886.5</v>
      </c>
      <c r="T35" s="73">
        <f t="shared" si="6"/>
        <v>2308.5</v>
      </c>
      <c r="U35" s="73">
        <f t="shared" si="7"/>
        <v>14113.5</v>
      </c>
      <c r="V35" s="196">
        <v>9605093779</v>
      </c>
    </row>
    <row r="36" spans="1:22" ht="16.5" customHeight="1" x14ac:dyDescent="0.25">
      <c r="A36" s="64">
        <v>27</v>
      </c>
      <c r="B36" s="75">
        <v>40222810505</v>
      </c>
      <c r="C36" s="68" t="s">
        <v>215</v>
      </c>
      <c r="D36" s="68" t="s">
        <v>216</v>
      </c>
      <c r="E36" s="68" t="s">
        <v>127</v>
      </c>
      <c r="F36" s="68" t="s">
        <v>223</v>
      </c>
      <c r="G36" s="68" t="s">
        <v>138</v>
      </c>
      <c r="H36" s="69" t="s">
        <v>272</v>
      </c>
      <c r="I36" s="70">
        <v>44517</v>
      </c>
      <c r="J36" s="71"/>
      <c r="K36" s="72">
        <v>18000</v>
      </c>
      <c r="L36" s="73">
        <f t="shared" si="8"/>
        <v>516.6</v>
      </c>
      <c r="M36" s="73">
        <f t="shared" si="0"/>
        <v>1277.9999999999998</v>
      </c>
      <c r="N36" s="73">
        <f t="shared" si="1"/>
        <v>216</v>
      </c>
      <c r="O36" s="73">
        <f t="shared" si="2"/>
        <v>547.20000000000005</v>
      </c>
      <c r="P36" s="73">
        <f t="shared" si="3"/>
        <v>1276.2</v>
      </c>
      <c r="Q36" s="73">
        <v>0</v>
      </c>
      <c r="R36" s="73">
        <f t="shared" si="4"/>
        <v>3834</v>
      </c>
      <c r="S36" s="73">
        <f t="shared" si="5"/>
        <v>1063.8000000000002</v>
      </c>
      <c r="T36" s="73">
        <f t="shared" si="6"/>
        <v>2770.2</v>
      </c>
      <c r="U36" s="73">
        <f t="shared" si="7"/>
        <v>16936.2</v>
      </c>
      <c r="V36" s="196">
        <v>9604263025</v>
      </c>
    </row>
    <row r="37" spans="1:22" ht="16.5" customHeight="1" x14ac:dyDescent="0.25">
      <c r="A37" s="64">
        <v>28</v>
      </c>
      <c r="B37" s="79">
        <v>201215399</v>
      </c>
      <c r="C37" s="66" t="s">
        <v>237</v>
      </c>
      <c r="D37" s="67" t="s">
        <v>238</v>
      </c>
      <c r="E37" s="68" t="s">
        <v>123</v>
      </c>
      <c r="F37" s="67" t="s">
        <v>239</v>
      </c>
      <c r="G37" s="68" t="s">
        <v>138</v>
      </c>
      <c r="H37" s="69" t="s">
        <v>270</v>
      </c>
      <c r="I37" s="70">
        <v>44491</v>
      </c>
      <c r="J37" s="71"/>
      <c r="K37" s="72">
        <v>10000</v>
      </c>
      <c r="L37" s="73">
        <f t="shared" si="8"/>
        <v>287</v>
      </c>
      <c r="M37" s="73">
        <f t="shared" si="0"/>
        <v>709.99999999999989</v>
      </c>
      <c r="N37" s="73">
        <f t="shared" si="1"/>
        <v>120</v>
      </c>
      <c r="O37" s="73">
        <f t="shared" si="2"/>
        <v>304</v>
      </c>
      <c r="P37" s="73">
        <f t="shared" si="3"/>
        <v>709</v>
      </c>
      <c r="Q37" s="73">
        <v>0</v>
      </c>
      <c r="R37" s="73">
        <f t="shared" si="4"/>
        <v>2130</v>
      </c>
      <c r="S37" s="73">
        <f t="shared" si="5"/>
        <v>591</v>
      </c>
      <c r="T37" s="73">
        <f t="shared" si="6"/>
        <v>1539</v>
      </c>
      <c r="U37" s="73">
        <f t="shared" si="7"/>
        <v>9409</v>
      </c>
      <c r="V37" s="195" t="s">
        <v>240</v>
      </c>
    </row>
    <row r="38" spans="1:22" ht="16.5" customHeight="1" x14ac:dyDescent="0.25">
      <c r="A38" s="64">
        <v>29</v>
      </c>
      <c r="B38" s="79">
        <v>40234356968</v>
      </c>
      <c r="C38" s="66" t="s">
        <v>416</v>
      </c>
      <c r="D38" s="67" t="s">
        <v>417</v>
      </c>
      <c r="E38" s="67" t="s">
        <v>190</v>
      </c>
      <c r="F38" s="67" t="s">
        <v>418</v>
      </c>
      <c r="G38" s="67" t="s">
        <v>138</v>
      </c>
      <c r="H38" s="80" t="s">
        <v>271</v>
      </c>
      <c r="I38" s="83">
        <v>45212</v>
      </c>
      <c r="J38" s="81"/>
      <c r="K38" s="85">
        <v>15000</v>
      </c>
      <c r="L38" s="73">
        <f t="shared" si="8"/>
        <v>430.5</v>
      </c>
      <c r="M38" s="73">
        <f t="shared" si="0"/>
        <v>1065</v>
      </c>
      <c r="N38" s="73">
        <f t="shared" si="1"/>
        <v>180</v>
      </c>
      <c r="O38" s="73">
        <f t="shared" si="2"/>
        <v>456</v>
      </c>
      <c r="P38" s="73">
        <f t="shared" si="3"/>
        <v>1063.5</v>
      </c>
      <c r="Q38" s="73">
        <v>0</v>
      </c>
      <c r="R38" s="73">
        <f t="shared" si="4"/>
        <v>3195</v>
      </c>
      <c r="S38" s="73">
        <f t="shared" si="5"/>
        <v>886.5</v>
      </c>
      <c r="T38" s="73">
        <f t="shared" si="6"/>
        <v>2308.5</v>
      </c>
      <c r="U38" s="73">
        <f t="shared" si="7"/>
        <v>14113.5</v>
      </c>
      <c r="V38" s="195">
        <v>9606024417</v>
      </c>
    </row>
    <row r="39" spans="1:22" ht="26.25" customHeight="1" x14ac:dyDescent="0.25">
      <c r="A39" s="64">
        <v>30</v>
      </c>
      <c r="B39" s="75">
        <v>200298057</v>
      </c>
      <c r="C39" s="91" t="s">
        <v>146</v>
      </c>
      <c r="D39" s="92" t="s">
        <v>147</v>
      </c>
      <c r="E39" s="66" t="s">
        <v>153</v>
      </c>
      <c r="F39" s="67" t="s">
        <v>152</v>
      </c>
      <c r="G39" s="68" t="s">
        <v>138</v>
      </c>
      <c r="H39" s="69" t="s">
        <v>271</v>
      </c>
      <c r="I39" s="70">
        <v>44231</v>
      </c>
      <c r="J39" s="71"/>
      <c r="K39" s="88">
        <v>18000</v>
      </c>
      <c r="L39" s="73">
        <f t="shared" si="8"/>
        <v>516.6</v>
      </c>
      <c r="M39" s="73">
        <f t="shared" si="0"/>
        <v>1277.9999999999998</v>
      </c>
      <c r="N39" s="73">
        <f t="shared" si="1"/>
        <v>216</v>
      </c>
      <c r="O39" s="73">
        <f t="shared" si="2"/>
        <v>547.20000000000005</v>
      </c>
      <c r="P39" s="73">
        <f t="shared" si="3"/>
        <v>1276.2</v>
      </c>
      <c r="Q39" s="73">
        <v>0</v>
      </c>
      <c r="R39" s="73">
        <f t="shared" si="4"/>
        <v>3834</v>
      </c>
      <c r="S39" s="73">
        <f t="shared" si="5"/>
        <v>1063.8000000000002</v>
      </c>
      <c r="T39" s="73">
        <f t="shared" si="6"/>
        <v>2770.2</v>
      </c>
      <c r="U39" s="73">
        <f t="shared" si="7"/>
        <v>16936.2</v>
      </c>
      <c r="V39" s="194">
        <v>9603415988</v>
      </c>
    </row>
    <row r="40" spans="1:22" ht="16.5" customHeight="1" x14ac:dyDescent="0.25">
      <c r="A40" s="64">
        <v>31</v>
      </c>
      <c r="B40" s="79">
        <v>40222411148</v>
      </c>
      <c r="C40" s="93" t="s">
        <v>278</v>
      </c>
      <c r="D40" s="94" t="s">
        <v>279</v>
      </c>
      <c r="E40" s="68" t="s">
        <v>123</v>
      </c>
      <c r="F40" s="68" t="s">
        <v>101</v>
      </c>
      <c r="G40" s="68" t="s">
        <v>138</v>
      </c>
      <c r="H40" s="69" t="s">
        <v>270</v>
      </c>
      <c r="I40" s="70">
        <v>44655</v>
      </c>
      <c r="J40" s="71"/>
      <c r="K40" s="86">
        <v>10000</v>
      </c>
      <c r="L40" s="73">
        <f t="shared" si="8"/>
        <v>287</v>
      </c>
      <c r="M40" s="73">
        <f t="shared" si="0"/>
        <v>709.99999999999989</v>
      </c>
      <c r="N40" s="73">
        <f t="shared" si="1"/>
        <v>120</v>
      </c>
      <c r="O40" s="73">
        <f t="shared" si="2"/>
        <v>304</v>
      </c>
      <c r="P40" s="73">
        <f t="shared" si="3"/>
        <v>709</v>
      </c>
      <c r="Q40" s="73">
        <v>0</v>
      </c>
      <c r="R40" s="73">
        <f t="shared" si="4"/>
        <v>2130</v>
      </c>
      <c r="S40" s="73">
        <f t="shared" si="5"/>
        <v>591</v>
      </c>
      <c r="T40" s="73">
        <f t="shared" si="6"/>
        <v>1539</v>
      </c>
      <c r="U40" s="73">
        <f t="shared" si="7"/>
        <v>9409</v>
      </c>
      <c r="V40" s="196">
        <v>9604689834</v>
      </c>
    </row>
    <row r="41" spans="1:22" ht="16.5" customHeight="1" x14ac:dyDescent="0.25">
      <c r="A41" s="64">
        <v>32</v>
      </c>
      <c r="B41" s="75">
        <v>201811478</v>
      </c>
      <c r="C41" s="93" t="s">
        <v>411</v>
      </c>
      <c r="D41" s="93" t="s">
        <v>412</v>
      </c>
      <c r="E41" s="66" t="s">
        <v>415</v>
      </c>
      <c r="F41" s="66" t="s">
        <v>114</v>
      </c>
      <c r="G41" s="66" t="s">
        <v>138</v>
      </c>
      <c r="H41" s="69" t="s">
        <v>272</v>
      </c>
      <c r="I41" s="95">
        <v>45181</v>
      </c>
      <c r="J41" s="71"/>
      <c r="K41" s="96">
        <v>15000</v>
      </c>
      <c r="L41" s="73">
        <f t="shared" si="8"/>
        <v>430.5</v>
      </c>
      <c r="M41" s="73">
        <f t="shared" si="0"/>
        <v>1065</v>
      </c>
      <c r="N41" s="73">
        <f t="shared" si="1"/>
        <v>180</v>
      </c>
      <c r="O41" s="73">
        <f t="shared" si="2"/>
        <v>456</v>
      </c>
      <c r="P41" s="73">
        <f t="shared" si="3"/>
        <v>1063.5</v>
      </c>
      <c r="Q41" s="73">
        <v>0</v>
      </c>
      <c r="R41" s="73">
        <f t="shared" si="4"/>
        <v>3195</v>
      </c>
      <c r="S41" s="73">
        <f t="shared" si="5"/>
        <v>886.5</v>
      </c>
      <c r="T41" s="73">
        <f t="shared" si="6"/>
        <v>2308.5</v>
      </c>
      <c r="U41" s="73">
        <f t="shared" si="7"/>
        <v>14113.5</v>
      </c>
      <c r="V41" s="196">
        <v>9606261804</v>
      </c>
    </row>
    <row r="42" spans="1:22" ht="16.5" customHeight="1" x14ac:dyDescent="0.25">
      <c r="A42" s="64">
        <v>33</v>
      </c>
      <c r="B42" s="75">
        <v>201524212</v>
      </c>
      <c r="C42" s="68" t="s">
        <v>314</v>
      </c>
      <c r="D42" s="68" t="s">
        <v>315</v>
      </c>
      <c r="E42" s="68" t="s">
        <v>113</v>
      </c>
      <c r="F42" s="68" t="s">
        <v>183</v>
      </c>
      <c r="G42" s="68" t="s">
        <v>138</v>
      </c>
      <c r="H42" s="69" t="s">
        <v>270</v>
      </c>
      <c r="I42" s="70">
        <v>44774</v>
      </c>
      <c r="J42" s="71"/>
      <c r="K42" s="97">
        <v>12000</v>
      </c>
      <c r="L42" s="73">
        <f t="shared" si="8"/>
        <v>344.4</v>
      </c>
      <c r="M42" s="73">
        <f t="shared" si="0"/>
        <v>851.99999999999989</v>
      </c>
      <c r="N42" s="73">
        <f t="shared" si="1"/>
        <v>144</v>
      </c>
      <c r="O42" s="73">
        <f t="shared" si="2"/>
        <v>364.8</v>
      </c>
      <c r="P42" s="73">
        <f t="shared" si="3"/>
        <v>850.80000000000007</v>
      </c>
      <c r="Q42" s="73">
        <v>0</v>
      </c>
      <c r="R42" s="73">
        <f t="shared" si="4"/>
        <v>2556</v>
      </c>
      <c r="S42" s="73">
        <f t="shared" si="5"/>
        <v>709.2</v>
      </c>
      <c r="T42" s="73">
        <f t="shared" si="6"/>
        <v>1846.8</v>
      </c>
      <c r="U42" s="73">
        <f t="shared" si="7"/>
        <v>11290.8</v>
      </c>
      <c r="V42" s="195">
        <v>3470007113</v>
      </c>
    </row>
    <row r="43" spans="1:22" ht="16.5" customHeight="1" x14ac:dyDescent="0.25">
      <c r="A43" s="64">
        <v>34</v>
      </c>
      <c r="B43" s="79">
        <v>40210029399</v>
      </c>
      <c r="C43" s="66" t="s">
        <v>379</v>
      </c>
      <c r="D43" s="67" t="s">
        <v>380</v>
      </c>
      <c r="E43" s="67" t="s">
        <v>130</v>
      </c>
      <c r="F43" s="67" t="s">
        <v>294</v>
      </c>
      <c r="G43" s="67" t="s">
        <v>138</v>
      </c>
      <c r="H43" s="80" t="s">
        <v>272</v>
      </c>
      <c r="I43" s="70">
        <v>45019</v>
      </c>
      <c r="J43" s="81"/>
      <c r="K43" s="82">
        <v>13000</v>
      </c>
      <c r="L43" s="73">
        <f t="shared" si="8"/>
        <v>373.1</v>
      </c>
      <c r="M43" s="73">
        <f t="shared" si="0"/>
        <v>922.99999999999989</v>
      </c>
      <c r="N43" s="73">
        <f t="shared" si="1"/>
        <v>156</v>
      </c>
      <c r="O43" s="73">
        <f t="shared" si="2"/>
        <v>395.2</v>
      </c>
      <c r="P43" s="73">
        <f t="shared" si="3"/>
        <v>921.7</v>
      </c>
      <c r="Q43" s="73">
        <v>0</v>
      </c>
      <c r="R43" s="73">
        <f t="shared" si="4"/>
        <v>2769</v>
      </c>
      <c r="S43" s="73">
        <f t="shared" si="5"/>
        <v>768.3</v>
      </c>
      <c r="T43" s="73">
        <f t="shared" si="6"/>
        <v>2000.7</v>
      </c>
      <c r="U43" s="73">
        <f t="shared" si="7"/>
        <v>12231.7</v>
      </c>
      <c r="V43" s="195">
        <v>9605771548</v>
      </c>
    </row>
    <row r="44" spans="1:22" ht="16.5" customHeight="1" x14ac:dyDescent="0.25">
      <c r="A44" s="64">
        <v>35</v>
      </c>
      <c r="B44" s="79">
        <v>201791407</v>
      </c>
      <c r="C44" s="66" t="s">
        <v>276</v>
      </c>
      <c r="D44" s="67" t="s">
        <v>277</v>
      </c>
      <c r="E44" s="68" t="s">
        <v>123</v>
      </c>
      <c r="F44" s="68" t="s">
        <v>101</v>
      </c>
      <c r="G44" s="68" t="s">
        <v>138</v>
      </c>
      <c r="H44" s="69" t="s">
        <v>270</v>
      </c>
      <c r="I44" s="70">
        <v>44652</v>
      </c>
      <c r="J44" s="71"/>
      <c r="K44" s="72">
        <v>10000</v>
      </c>
      <c r="L44" s="73">
        <f t="shared" si="8"/>
        <v>287</v>
      </c>
      <c r="M44" s="73">
        <f t="shared" si="0"/>
        <v>709.99999999999989</v>
      </c>
      <c r="N44" s="73">
        <f t="shared" si="1"/>
        <v>120</v>
      </c>
      <c r="O44" s="73">
        <f t="shared" si="2"/>
        <v>304</v>
      </c>
      <c r="P44" s="73">
        <f t="shared" si="3"/>
        <v>709</v>
      </c>
      <c r="Q44" s="73">
        <v>0</v>
      </c>
      <c r="R44" s="73">
        <f t="shared" si="4"/>
        <v>2130</v>
      </c>
      <c r="S44" s="73">
        <f t="shared" si="5"/>
        <v>591</v>
      </c>
      <c r="T44" s="73">
        <f t="shared" si="6"/>
        <v>1539</v>
      </c>
      <c r="U44" s="73">
        <f t="shared" si="7"/>
        <v>9409</v>
      </c>
      <c r="V44" s="196">
        <v>9604701959</v>
      </c>
    </row>
    <row r="45" spans="1:22" ht="16.5" customHeight="1" x14ac:dyDescent="0.25">
      <c r="A45" s="64">
        <v>36</v>
      </c>
      <c r="B45" s="75">
        <v>201449071</v>
      </c>
      <c r="C45" s="76" t="s">
        <v>332</v>
      </c>
      <c r="D45" s="67" t="s">
        <v>333</v>
      </c>
      <c r="E45" s="68" t="s">
        <v>130</v>
      </c>
      <c r="F45" s="68" t="s">
        <v>116</v>
      </c>
      <c r="G45" s="68" t="s">
        <v>138</v>
      </c>
      <c r="H45" s="69" t="s">
        <v>272</v>
      </c>
      <c r="I45" s="70">
        <v>44774</v>
      </c>
      <c r="J45" s="77"/>
      <c r="K45" s="78">
        <v>15000</v>
      </c>
      <c r="L45" s="73">
        <f t="shared" si="8"/>
        <v>430.5</v>
      </c>
      <c r="M45" s="73">
        <f t="shared" si="0"/>
        <v>1065</v>
      </c>
      <c r="N45" s="73">
        <f t="shared" si="1"/>
        <v>180</v>
      </c>
      <c r="O45" s="73">
        <f t="shared" si="2"/>
        <v>456</v>
      </c>
      <c r="P45" s="73">
        <f t="shared" si="3"/>
        <v>1063.5</v>
      </c>
      <c r="Q45" s="73">
        <v>0</v>
      </c>
      <c r="R45" s="73">
        <f t="shared" si="4"/>
        <v>3195</v>
      </c>
      <c r="S45" s="73">
        <f t="shared" si="5"/>
        <v>886.5</v>
      </c>
      <c r="T45" s="73">
        <f t="shared" si="6"/>
        <v>2308.5</v>
      </c>
      <c r="U45" s="73">
        <f t="shared" si="7"/>
        <v>14113.5</v>
      </c>
      <c r="V45" s="196">
        <v>9602837233</v>
      </c>
    </row>
    <row r="46" spans="1:22" ht="16.5" customHeight="1" x14ac:dyDescent="0.25">
      <c r="A46" s="64">
        <v>37</v>
      </c>
      <c r="B46" s="79">
        <v>201561974</v>
      </c>
      <c r="C46" s="66" t="s">
        <v>448</v>
      </c>
      <c r="D46" s="67" t="s">
        <v>449</v>
      </c>
      <c r="E46" s="67" t="s">
        <v>384</v>
      </c>
      <c r="F46" s="67" t="s">
        <v>450</v>
      </c>
      <c r="G46" s="67" t="s">
        <v>138</v>
      </c>
      <c r="H46" s="80" t="s">
        <v>271</v>
      </c>
      <c r="I46" s="83">
        <v>45231</v>
      </c>
      <c r="J46" s="81"/>
      <c r="K46" s="85">
        <v>10000</v>
      </c>
      <c r="L46" s="73">
        <f t="shared" si="8"/>
        <v>287</v>
      </c>
      <c r="M46" s="73">
        <f t="shared" si="0"/>
        <v>709.99999999999989</v>
      </c>
      <c r="N46" s="73">
        <f t="shared" si="1"/>
        <v>120</v>
      </c>
      <c r="O46" s="73">
        <f t="shared" si="2"/>
        <v>304</v>
      </c>
      <c r="P46" s="73">
        <f t="shared" si="3"/>
        <v>709</v>
      </c>
      <c r="Q46" s="73">
        <v>0</v>
      </c>
      <c r="R46" s="73">
        <f t="shared" si="4"/>
        <v>2130</v>
      </c>
      <c r="S46" s="73">
        <f t="shared" si="5"/>
        <v>591</v>
      </c>
      <c r="T46" s="73">
        <f t="shared" si="6"/>
        <v>1539</v>
      </c>
      <c r="U46" s="73">
        <f t="shared" si="7"/>
        <v>9409</v>
      </c>
      <c r="V46" s="195">
        <v>9604866415</v>
      </c>
    </row>
    <row r="47" spans="1:22" ht="16.5" customHeight="1" x14ac:dyDescent="0.25">
      <c r="A47" s="64">
        <v>38</v>
      </c>
      <c r="B47" s="79">
        <v>10400077763</v>
      </c>
      <c r="C47" s="66" t="s">
        <v>386</v>
      </c>
      <c r="D47" s="67" t="s">
        <v>387</v>
      </c>
      <c r="E47" s="67" t="s">
        <v>113</v>
      </c>
      <c r="F47" s="67" t="s">
        <v>183</v>
      </c>
      <c r="G47" s="67" t="s">
        <v>138</v>
      </c>
      <c r="H47" s="80" t="s">
        <v>270</v>
      </c>
      <c r="I47" s="70">
        <v>45078</v>
      </c>
      <c r="J47" s="81"/>
      <c r="K47" s="85">
        <v>13000</v>
      </c>
      <c r="L47" s="73">
        <f t="shared" si="8"/>
        <v>373.1</v>
      </c>
      <c r="M47" s="73">
        <f t="shared" si="0"/>
        <v>922.99999999999989</v>
      </c>
      <c r="N47" s="73">
        <f t="shared" si="1"/>
        <v>156</v>
      </c>
      <c r="O47" s="73">
        <f t="shared" si="2"/>
        <v>395.2</v>
      </c>
      <c r="P47" s="73">
        <f t="shared" si="3"/>
        <v>921.7</v>
      </c>
      <c r="Q47" s="73">
        <v>0</v>
      </c>
      <c r="R47" s="73">
        <f t="shared" si="4"/>
        <v>2769</v>
      </c>
      <c r="S47" s="73">
        <f t="shared" si="5"/>
        <v>768.3</v>
      </c>
      <c r="T47" s="73">
        <f t="shared" si="6"/>
        <v>2000.7</v>
      </c>
      <c r="U47" s="73">
        <f t="shared" si="7"/>
        <v>12231.7</v>
      </c>
      <c r="V47" s="195">
        <v>9604550956</v>
      </c>
    </row>
    <row r="48" spans="1:22" ht="16.5" customHeight="1" x14ac:dyDescent="0.25">
      <c r="A48" s="64">
        <v>39</v>
      </c>
      <c r="B48" s="79">
        <v>201591799</v>
      </c>
      <c r="C48" s="66" t="s">
        <v>344</v>
      </c>
      <c r="D48" s="67" t="s">
        <v>345</v>
      </c>
      <c r="E48" s="67" t="s">
        <v>123</v>
      </c>
      <c r="F48" s="67" t="s">
        <v>101</v>
      </c>
      <c r="G48" s="68" t="s">
        <v>138</v>
      </c>
      <c r="H48" s="80" t="s">
        <v>270</v>
      </c>
      <c r="I48" s="70">
        <v>44846</v>
      </c>
      <c r="J48" s="81"/>
      <c r="K48" s="82">
        <v>10000</v>
      </c>
      <c r="L48" s="73">
        <f t="shared" si="8"/>
        <v>287</v>
      </c>
      <c r="M48" s="73">
        <f t="shared" si="0"/>
        <v>709.99999999999989</v>
      </c>
      <c r="N48" s="73">
        <f t="shared" si="1"/>
        <v>120</v>
      </c>
      <c r="O48" s="73">
        <f t="shared" si="2"/>
        <v>304</v>
      </c>
      <c r="P48" s="73">
        <f t="shared" si="3"/>
        <v>709</v>
      </c>
      <c r="Q48" s="73">
        <v>0</v>
      </c>
      <c r="R48" s="73">
        <f t="shared" si="4"/>
        <v>2130</v>
      </c>
      <c r="S48" s="73">
        <f t="shared" si="5"/>
        <v>591</v>
      </c>
      <c r="T48" s="73">
        <f t="shared" si="6"/>
        <v>1539</v>
      </c>
      <c r="U48" s="73">
        <f t="shared" si="7"/>
        <v>9409</v>
      </c>
      <c r="V48" s="195">
        <v>9605238244</v>
      </c>
    </row>
    <row r="49" spans="1:22" ht="16.5" customHeight="1" x14ac:dyDescent="0.25">
      <c r="A49" s="64">
        <v>40</v>
      </c>
      <c r="B49" s="75">
        <v>200191211</v>
      </c>
      <c r="C49" s="98" t="s">
        <v>302</v>
      </c>
      <c r="D49" s="99" t="s">
        <v>303</v>
      </c>
      <c r="E49" s="68" t="s">
        <v>123</v>
      </c>
      <c r="F49" s="68" t="s">
        <v>118</v>
      </c>
      <c r="G49" s="68" t="s">
        <v>138</v>
      </c>
      <c r="H49" s="69" t="s">
        <v>270</v>
      </c>
      <c r="I49" s="70">
        <v>44682</v>
      </c>
      <c r="J49" s="71"/>
      <c r="K49" s="97">
        <v>10000</v>
      </c>
      <c r="L49" s="73">
        <f t="shared" si="8"/>
        <v>287</v>
      </c>
      <c r="M49" s="73">
        <f t="shared" si="0"/>
        <v>709.99999999999989</v>
      </c>
      <c r="N49" s="73">
        <f t="shared" si="1"/>
        <v>120</v>
      </c>
      <c r="O49" s="73">
        <f t="shared" si="2"/>
        <v>304</v>
      </c>
      <c r="P49" s="73">
        <f t="shared" si="3"/>
        <v>709</v>
      </c>
      <c r="Q49" s="73">
        <v>0</v>
      </c>
      <c r="R49" s="73">
        <f t="shared" si="4"/>
        <v>2130</v>
      </c>
      <c r="S49" s="73">
        <f t="shared" si="5"/>
        <v>591</v>
      </c>
      <c r="T49" s="73">
        <f t="shared" si="6"/>
        <v>1539</v>
      </c>
      <c r="U49" s="73">
        <f t="shared" si="7"/>
        <v>9409</v>
      </c>
      <c r="V49" s="196">
        <v>9604328718</v>
      </c>
    </row>
    <row r="50" spans="1:22" ht="16.5" customHeight="1" x14ac:dyDescent="0.25">
      <c r="A50" s="64">
        <v>41</v>
      </c>
      <c r="B50" s="79">
        <v>201560745</v>
      </c>
      <c r="C50" s="66" t="s">
        <v>351</v>
      </c>
      <c r="D50" s="67" t="s">
        <v>352</v>
      </c>
      <c r="E50" s="67" t="s">
        <v>123</v>
      </c>
      <c r="F50" s="67" t="s">
        <v>350</v>
      </c>
      <c r="G50" s="67" t="s">
        <v>138</v>
      </c>
      <c r="H50" s="80" t="s">
        <v>270</v>
      </c>
      <c r="I50" s="70">
        <v>44866</v>
      </c>
      <c r="J50" s="81"/>
      <c r="K50" s="82">
        <v>10000</v>
      </c>
      <c r="L50" s="73">
        <f t="shared" si="8"/>
        <v>287</v>
      </c>
      <c r="M50" s="73">
        <f t="shared" si="0"/>
        <v>709.99999999999989</v>
      </c>
      <c r="N50" s="73">
        <f t="shared" si="1"/>
        <v>120</v>
      </c>
      <c r="O50" s="73">
        <f t="shared" si="2"/>
        <v>304</v>
      </c>
      <c r="P50" s="73">
        <f t="shared" si="3"/>
        <v>709</v>
      </c>
      <c r="Q50" s="73">
        <v>0</v>
      </c>
      <c r="R50" s="73">
        <f t="shared" si="4"/>
        <v>2130</v>
      </c>
      <c r="S50" s="73">
        <f t="shared" si="5"/>
        <v>591</v>
      </c>
      <c r="T50" s="73">
        <f t="shared" si="6"/>
        <v>1539</v>
      </c>
      <c r="U50" s="73">
        <f t="shared" si="7"/>
        <v>9409</v>
      </c>
      <c r="V50" s="195">
        <v>9605311613</v>
      </c>
    </row>
    <row r="51" spans="1:22" ht="16.5" customHeight="1" x14ac:dyDescent="0.25">
      <c r="A51" s="64">
        <v>42</v>
      </c>
      <c r="B51" s="79">
        <v>200924264</v>
      </c>
      <c r="C51" s="66" t="s">
        <v>453</v>
      </c>
      <c r="D51" s="67" t="s">
        <v>454</v>
      </c>
      <c r="E51" s="67" t="s">
        <v>432</v>
      </c>
      <c r="F51" s="67" t="s">
        <v>455</v>
      </c>
      <c r="G51" s="67" t="s">
        <v>138</v>
      </c>
      <c r="H51" s="80" t="s">
        <v>272</v>
      </c>
      <c r="I51" s="83">
        <v>45231</v>
      </c>
      <c r="J51" s="81"/>
      <c r="K51" s="82">
        <v>13000</v>
      </c>
      <c r="L51" s="73">
        <f t="shared" si="8"/>
        <v>373.1</v>
      </c>
      <c r="M51" s="73">
        <f t="shared" si="0"/>
        <v>922.99999999999989</v>
      </c>
      <c r="N51" s="73">
        <f t="shared" si="1"/>
        <v>156</v>
      </c>
      <c r="O51" s="73">
        <f t="shared" si="2"/>
        <v>395.2</v>
      </c>
      <c r="P51" s="73">
        <f t="shared" si="3"/>
        <v>921.7</v>
      </c>
      <c r="Q51" s="73">
        <v>0</v>
      </c>
      <c r="R51" s="73">
        <f t="shared" si="4"/>
        <v>2769</v>
      </c>
      <c r="S51" s="73">
        <f t="shared" si="5"/>
        <v>768.3</v>
      </c>
      <c r="T51" s="73">
        <f t="shared" si="6"/>
        <v>2000.7</v>
      </c>
      <c r="U51" s="73">
        <f t="shared" si="7"/>
        <v>12231.7</v>
      </c>
      <c r="V51" s="195">
        <v>9606473632</v>
      </c>
    </row>
    <row r="52" spans="1:22" ht="16.5" customHeight="1" x14ac:dyDescent="0.25">
      <c r="A52" s="64">
        <v>43</v>
      </c>
      <c r="B52" s="79">
        <v>2801043205</v>
      </c>
      <c r="C52" s="66" t="s">
        <v>444</v>
      </c>
      <c r="D52" s="67" t="s">
        <v>445</v>
      </c>
      <c r="E52" s="67" t="s">
        <v>123</v>
      </c>
      <c r="F52" s="67" t="s">
        <v>101</v>
      </c>
      <c r="G52" s="67" t="s">
        <v>138</v>
      </c>
      <c r="H52" s="80" t="s">
        <v>270</v>
      </c>
      <c r="I52" s="83">
        <v>44940</v>
      </c>
      <c r="J52" s="81"/>
      <c r="K52" s="82">
        <v>10000</v>
      </c>
      <c r="L52" s="73">
        <f t="shared" si="8"/>
        <v>287</v>
      </c>
      <c r="M52" s="73">
        <f t="shared" si="0"/>
        <v>709.99999999999989</v>
      </c>
      <c r="N52" s="73">
        <f t="shared" si="1"/>
        <v>120</v>
      </c>
      <c r="O52" s="73">
        <f t="shared" si="2"/>
        <v>304</v>
      </c>
      <c r="P52" s="73">
        <f t="shared" si="3"/>
        <v>709</v>
      </c>
      <c r="Q52" s="73">
        <v>0</v>
      </c>
      <c r="R52" s="73">
        <f t="shared" si="4"/>
        <v>2130</v>
      </c>
      <c r="S52" s="73">
        <f t="shared" si="5"/>
        <v>591</v>
      </c>
      <c r="T52" s="73">
        <f t="shared" si="6"/>
        <v>1539</v>
      </c>
      <c r="U52" s="73">
        <f t="shared" si="7"/>
        <v>9409</v>
      </c>
      <c r="V52" s="195">
        <v>9606472823</v>
      </c>
    </row>
    <row r="53" spans="1:22" ht="16.5" customHeight="1" x14ac:dyDescent="0.25">
      <c r="A53" s="64">
        <v>44</v>
      </c>
      <c r="B53" s="75">
        <v>10400216361</v>
      </c>
      <c r="C53" s="68" t="s">
        <v>492</v>
      </c>
      <c r="D53" s="66" t="s">
        <v>257</v>
      </c>
      <c r="E53" s="68" t="s">
        <v>131</v>
      </c>
      <c r="F53" s="68" t="s">
        <v>264</v>
      </c>
      <c r="G53" s="68" t="s">
        <v>138</v>
      </c>
      <c r="H53" s="69" t="s">
        <v>270</v>
      </c>
      <c r="I53" s="70">
        <v>44531</v>
      </c>
      <c r="J53" s="71"/>
      <c r="K53" s="96">
        <v>12100</v>
      </c>
      <c r="L53" s="73">
        <f t="shared" si="8"/>
        <v>347.27</v>
      </c>
      <c r="M53" s="73">
        <f t="shared" si="0"/>
        <v>859.09999999999991</v>
      </c>
      <c r="N53" s="73">
        <f t="shared" si="1"/>
        <v>145.19999999999999</v>
      </c>
      <c r="O53" s="73">
        <f t="shared" si="2"/>
        <v>367.84</v>
      </c>
      <c r="P53" s="73">
        <f t="shared" si="3"/>
        <v>857.8900000000001</v>
      </c>
      <c r="Q53" s="73">
        <v>0</v>
      </c>
      <c r="R53" s="73">
        <f t="shared" si="4"/>
        <v>2577.3000000000002</v>
      </c>
      <c r="S53" s="73">
        <f t="shared" si="5"/>
        <v>715.1099999999999</v>
      </c>
      <c r="T53" s="73">
        <f t="shared" si="6"/>
        <v>1862.19</v>
      </c>
      <c r="U53" s="73">
        <f t="shared" si="7"/>
        <v>11384.89</v>
      </c>
      <c r="V53" s="196">
        <v>9602838819</v>
      </c>
    </row>
    <row r="54" spans="1:22" ht="16.5" customHeight="1" x14ac:dyDescent="0.25">
      <c r="A54" s="64">
        <v>45</v>
      </c>
      <c r="B54" s="75">
        <v>201579778</v>
      </c>
      <c r="C54" s="68" t="s">
        <v>292</v>
      </c>
      <c r="D54" s="68" t="s">
        <v>293</v>
      </c>
      <c r="E54" s="68" t="s">
        <v>130</v>
      </c>
      <c r="F54" s="68" t="s">
        <v>294</v>
      </c>
      <c r="G54" s="68" t="s">
        <v>138</v>
      </c>
      <c r="H54" s="69" t="s">
        <v>272</v>
      </c>
      <c r="I54" s="70">
        <v>44697</v>
      </c>
      <c r="J54" s="71"/>
      <c r="K54" s="86">
        <v>13000</v>
      </c>
      <c r="L54" s="73">
        <f t="shared" si="8"/>
        <v>373.1</v>
      </c>
      <c r="M54" s="73">
        <f t="shared" si="0"/>
        <v>922.99999999999989</v>
      </c>
      <c r="N54" s="73">
        <f t="shared" si="1"/>
        <v>156</v>
      </c>
      <c r="O54" s="73">
        <f t="shared" si="2"/>
        <v>395.2</v>
      </c>
      <c r="P54" s="73">
        <f t="shared" si="3"/>
        <v>921.7</v>
      </c>
      <c r="Q54" s="73">
        <v>0</v>
      </c>
      <c r="R54" s="73">
        <f t="shared" si="4"/>
        <v>2769</v>
      </c>
      <c r="S54" s="73">
        <f t="shared" si="5"/>
        <v>768.3</v>
      </c>
      <c r="T54" s="73">
        <f t="shared" si="6"/>
        <v>2000.7</v>
      </c>
      <c r="U54" s="73">
        <f t="shared" si="7"/>
        <v>12231.7</v>
      </c>
      <c r="V54" s="196">
        <v>9603803809</v>
      </c>
    </row>
    <row r="55" spans="1:22" ht="16.5" customHeight="1" x14ac:dyDescent="0.25">
      <c r="A55" s="64">
        <v>46</v>
      </c>
      <c r="B55" s="79">
        <v>201414638</v>
      </c>
      <c r="C55" s="66" t="s">
        <v>466</v>
      </c>
      <c r="D55" s="67" t="s">
        <v>467</v>
      </c>
      <c r="E55" s="67" t="s">
        <v>153</v>
      </c>
      <c r="F55" s="67" t="s">
        <v>468</v>
      </c>
      <c r="G55" s="67" t="s">
        <v>138</v>
      </c>
      <c r="H55" s="80" t="s">
        <v>273</v>
      </c>
      <c r="I55" s="83">
        <v>45261</v>
      </c>
      <c r="J55" s="81"/>
      <c r="K55" s="82">
        <v>30000</v>
      </c>
      <c r="L55" s="73">
        <f t="shared" si="8"/>
        <v>861</v>
      </c>
      <c r="M55" s="73">
        <f t="shared" si="0"/>
        <v>2130</v>
      </c>
      <c r="N55" s="73">
        <f t="shared" si="1"/>
        <v>360</v>
      </c>
      <c r="O55" s="73">
        <f t="shared" si="2"/>
        <v>912</v>
      </c>
      <c r="P55" s="73">
        <f t="shared" si="3"/>
        <v>2127</v>
      </c>
      <c r="Q55" s="73">
        <v>0</v>
      </c>
      <c r="R55" s="73">
        <f t="shared" si="4"/>
        <v>6390</v>
      </c>
      <c r="S55" s="73">
        <f t="shared" si="5"/>
        <v>1773</v>
      </c>
      <c r="T55" s="73">
        <f t="shared" si="6"/>
        <v>4617</v>
      </c>
      <c r="U55" s="73">
        <f t="shared" si="7"/>
        <v>28227</v>
      </c>
      <c r="V55" s="195">
        <v>9600915912</v>
      </c>
    </row>
    <row r="56" spans="1:22" ht="16.5" customHeight="1" x14ac:dyDescent="0.25">
      <c r="A56" s="64">
        <v>47</v>
      </c>
      <c r="B56" s="79">
        <v>40236625949</v>
      </c>
      <c r="C56" s="66" t="s">
        <v>413</v>
      </c>
      <c r="D56" s="67" t="s">
        <v>414</v>
      </c>
      <c r="E56" s="67" t="s">
        <v>127</v>
      </c>
      <c r="F56" s="67" t="s">
        <v>338</v>
      </c>
      <c r="G56" s="67" t="s">
        <v>138</v>
      </c>
      <c r="H56" s="80" t="s">
        <v>272</v>
      </c>
      <c r="I56" s="83">
        <v>45170</v>
      </c>
      <c r="J56" s="81"/>
      <c r="K56" s="82">
        <v>15000</v>
      </c>
      <c r="L56" s="73">
        <f t="shared" si="8"/>
        <v>430.5</v>
      </c>
      <c r="M56" s="73">
        <f t="shared" si="0"/>
        <v>1065</v>
      </c>
      <c r="N56" s="73">
        <f t="shared" si="1"/>
        <v>180</v>
      </c>
      <c r="O56" s="73">
        <f t="shared" si="2"/>
        <v>456</v>
      </c>
      <c r="P56" s="73">
        <f t="shared" si="3"/>
        <v>1063.5</v>
      </c>
      <c r="Q56" s="73">
        <v>0</v>
      </c>
      <c r="R56" s="73">
        <f t="shared" si="4"/>
        <v>3195</v>
      </c>
      <c r="S56" s="73">
        <f t="shared" si="5"/>
        <v>886.5</v>
      </c>
      <c r="T56" s="73">
        <f t="shared" si="6"/>
        <v>2308.5</v>
      </c>
      <c r="U56" s="73">
        <f t="shared" si="7"/>
        <v>14113.5</v>
      </c>
      <c r="V56" s="195">
        <v>9606269942</v>
      </c>
    </row>
    <row r="57" spans="1:22" ht="16.5" customHeight="1" x14ac:dyDescent="0.25">
      <c r="A57" s="64">
        <v>48</v>
      </c>
      <c r="B57" s="79">
        <v>201358413</v>
      </c>
      <c r="C57" s="66" t="s">
        <v>480</v>
      </c>
      <c r="D57" s="67" t="s">
        <v>481</v>
      </c>
      <c r="E57" s="67" t="s">
        <v>221</v>
      </c>
      <c r="F57" s="67" t="s">
        <v>482</v>
      </c>
      <c r="G57" s="67" t="s">
        <v>138</v>
      </c>
      <c r="H57" s="80" t="s">
        <v>271</v>
      </c>
      <c r="I57" s="83">
        <v>45293</v>
      </c>
      <c r="J57" s="81"/>
      <c r="K57" s="82">
        <v>10000</v>
      </c>
      <c r="L57" s="73">
        <f t="shared" si="8"/>
        <v>287</v>
      </c>
      <c r="M57" s="73">
        <f t="shared" si="0"/>
        <v>709.99999999999989</v>
      </c>
      <c r="N57" s="73">
        <f t="shared" si="1"/>
        <v>120</v>
      </c>
      <c r="O57" s="73">
        <f t="shared" si="2"/>
        <v>304</v>
      </c>
      <c r="P57" s="73">
        <f t="shared" si="3"/>
        <v>709</v>
      </c>
      <c r="Q57" s="73">
        <v>0</v>
      </c>
      <c r="R57" s="73">
        <f t="shared" si="4"/>
        <v>2130</v>
      </c>
      <c r="S57" s="73">
        <f t="shared" si="5"/>
        <v>591</v>
      </c>
      <c r="T57" s="73">
        <f t="shared" si="6"/>
        <v>1539</v>
      </c>
      <c r="U57" s="73">
        <f t="shared" si="7"/>
        <v>9409</v>
      </c>
      <c r="V57" s="195" t="s">
        <v>483</v>
      </c>
    </row>
    <row r="58" spans="1:22" ht="16.5" customHeight="1" x14ac:dyDescent="0.25">
      <c r="A58" s="64">
        <v>49</v>
      </c>
      <c r="B58" s="79">
        <v>200979961</v>
      </c>
      <c r="C58" s="66" t="s">
        <v>355</v>
      </c>
      <c r="D58" s="67" t="s">
        <v>315</v>
      </c>
      <c r="E58" s="67" t="s">
        <v>131</v>
      </c>
      <c r="F58" s="67" t="s">
        <v>180</v>
      </c>
      <c r="G58" s="67" t="s">
        <v>138</v>
      </c>
      <c r="H58" s="80" t="s">
        <v>270</v>
      </c>
      <c r="I58" s="70">
        <v>44854</v>
      </c>
      <c r="J58" s="81"/>
      <c r="K58" s="82">
        <v>12000</v>
      </c>
      <c r="L58" s="73">
        <f t="shared" si="8"/>
        <v>344.4</v>
      </c>
      <c r="M58" s="73">
        <f t="shared" si="0"/>
        <v>851.99999999999989</v>
      </c>
      <c r="N58" s="73">
        <f t="shared" si="1"/>
        <v>144</v>
      </c>
      <c r="O58" s="73">
        <f t="shared" si="2"/>
        <v>364.8</v>
      </c>
      <c r="P58" s="73">
        <f t="shared" si="3"/>
        <v>850.80000000000007</v>
      </c>
      <c r="Q58" s="73">
        <v>0</v>
      </c>
      <c r="R58" s="73">
        <f t="shared" si="4"/>
        <v>2556</v>
      </c>
      <c r="S58" s="73">
        <f t="shared" si="5"/>
        <v>709.2</v>
      </c>
      <c r="T58" s="73">
        <f t="shared" si="6"/>
        <v>1846.8</v>
      </c>
      <c r="U58" s="73">
        <f t="shared" si="7"/>
        <v>11290.8</v>
      </c>
      <c r="V58" s="195">
        <v>9603417587</v>
      </c>
    </row>
    <row r="59" spans="1:22" ht="16.5" customHeight="1" x14ac:dyDescent="0.25">
      <c r="A59" s="64">
        <v>50</v>
      </c>
      <c r="B59" s="79">
        <v>201741972</v>
      </c>
      <c r="C59" s="66" t="s">
        <v>201</v>
      </c>
      <c r="D59" s="67" t="s">
        <v>202</v>
      </c>
      <c r="E59" s="68" t="s">
        <v>130</v>
      </c>
      <c r="F59" s="67" t="s">
        <v>114</v>
      </c>
      <c r="G59" s="68" t="s">
        <v>138</v>
      </c>
      <c r="H59" s="69" t="s">
        <v>272</v>
      </c>
      <c r="I59" s="70">
        <v>44496</v>
      </c>
      <c r="J59" s="71"/>
      <c r="K59" s="86">
        <v>15000</v>
      </c>
      <c r="L59" s="73">
        <f t="shared" si="8"/>
        <v>430.5</v>
      </c>
      <c r="M59" s="73">
        <f t="shared" si="0"/>
        <v>1065</v>
      </c>
      <c r="N59" s="73">
        <f t="shared" si="1"/>
        <v>180</v>
      </c>
      <c r="O59" s="73">
        <f t="shared" si="2"/>
        <v>456</v>
      </c>
      <c r="P59" s="73">
        <f t="shared" si="3"/>
        <v>1063.5</v>
      </c>
      <c r="Q59" s="73">
        <v>0</v>
      </c>
      <c r="R59" s="73">
        <f t="shared" si="4"/>
        <v>3195</v>
      </c>
      <c r="S59" s="73">
        <f t="shared" si="5"/>
        <v>886.5</v>
      </c>
      <c r="T59" s="73">
        <f t="shared" si="6"/>
        <v>2308.5</v>
      </c>
      <c r="U59" s="73">
        <f t="shared" si="7"/>
        <v>14113.5</v>
      </c>
      <c r="V59" s="196">
        <v>9600767315</v>
      </c>
    </row>
    <row r="60" spans="1:22" ht="16.5" customHeight="1" x14ac:dyDescent="0.25">
      <c r="A60" s="64">
        <v>51</v>
      </c>
      <c r="B60" s="79">
        <v>201137437</v>
      </c>
      <c r="C60" s="66" t="s">
        <v>357</v>
      </c>
      <c r="D60" s="67" t="s">
        <v>358</v>
      </c>
      <c r="E60" s="67" t="s">
        <v>127</v>
      </c>
      <c r="F60" s="67" t="s">
        <v>127</v>
      </c>
      <c r="G60" s="67" t="s">
        <v>138</v>
      </c>
      <c r="H60" s="80" t="s">
        <v>272</v>
      </c>
      <c r="I60" s="70">
        <v>44848</v>
      </c>
      <c r="J60" s="81"/>
      <c r="K60" s="82">
        <v>15000</v>
      </c>
      <c r="L60" s="73">
        <f t="shared" si="8"/>
        <v>430.5</v>
      </c>
      <c r="M60" s="73">
        <f t="shared" si="0"/>
        <v>1065</v>
      </c>
      <c r="N60" s="73">
        <f t="shared" si="1"/>
        <v>180</v>
      </c>
      <c r="O60" s="73">
        <f t="shared" si="2"/>
        <v>456</v>
      </c>
      <c r="P60" s="73">
        <f t="shared" si="3"/>
        <v>1063.5</v>
      </c>
      <c r="Q60" s="73">
        <v>0</v>
      </c>
      <c r="R60" s="73">
        <f t="shared" si="4"/>
        <v>3195</v>
      </c>
      <c r="S60" s="73">
        <f t="shared" si="5"/>
        <v>886.5</v>
      </c>
      <c r="T60" s="73">
        <f t="shared" si="6"/>
        <v>2308.5</v>
      </c>
      <c r="U60" s="73">
        <f t="shared" si="7"/>
        <v>14113.5</v>
      </c>
      <c r="V60" s="195">
        <v>9605285421</v>
      </c>
    </row>
    <row r="61" spans="1:22" ht="16.5" customHeight="1" x14ac:dyDescent="0.25">
      <c r="A61" s="64">
        <v>52</v>
      </c>
      <c r="B61" s="79">
        <v>40209257654</v>
      </c>
      <c r="C61" s="66" t="s">
        <v>339</v>
      </c>
      <c r="D61" s="67" t="s">
        <v>340</v>
      </c>
      <c r="E61" s="67" t="s">
        <v>113</v>
      </c>
      <c r="F61" s="67" t="s">
        <v>131</v>
      </c>
      <c r="G61" s="68" t="s">
        <v>138</v>
      </c>
      <c r="H61" s="80" t="s">
        <v>270</v>
      </c>
      <c r="I61" s="70">
        <v>44837</v>
      </c>
      <c r="J61" s="81"/>
      <c r="K61" s="82">
        <v>12000</v>
      </c>
      <c r="L61" s="73">
        <f t="shared" si="8"/>
        <v>344.4</v>
      </c>
      <c r="M61" s="73">
        <f t="shared" si="0"/>
        <v>851.99999999999989</v>
      </c>
      <c r="N61" s="73">
        <f t="shared" si="1"/>
        <v>144</v>
      </c>
      <c r="O61" s="73">
        <f t="shared" si="2"/>
        <v>364.8</v>
      </c>
      <c r="P61" s="73">
        <f t="shared" si="3"/>
        <v>850.80000000000007</v>
      </c>
      <c r="Q61" s="73">
        <v>0</v>
      </c>
      <c r="R61" s="73">
        <f t="shared" si="4"/>
        <v>2556</v>
      </c>
      <c r="S61" s="73">
        <f t="shared" si="5"/>
        <v>709.2</v>
      </c>
      <c r="T61" s="73">
        <f t="shared" si="6"/>
        <v>1846.8</v>
      </c>
      <c r="U61" s="73">
        <f t="shared" si="7"/>
        <v>11290.8</v>
      </c>
      <c r="V61" s="195">
        <v>9604718727</v>
      </c>
    </row>
    <row r="62" spans="1:22" ht="16.5" customHeight="1" x14ac:dyDescent="0.25">
      <c r="A62" s="64">
        <v>53</v>
      </c>
      <c r="B62" s="79">
        <v>201024510</v>
      </c>
      <c r="C62" s="66" t="s">
        <v>437</v>
      </c>
      <c r="D62" s="67" t="s">
        <v>438</v>
      </c>
      <c r="E62" s="67" t="s">
        <v>190</v>
      </c>
      <c r="F62" s="67" t="s">
        <v>590</v>
      </c>
      <c r="G62" s="67" t="s">
        <v>138</v>
      </c>
      <c r="H62" s="80" t="s">
        <v>270</v>
      </c>
      <c r="I62" s="83">
        <v>45231</v>
      </c>
      <c r="J62" s="81"/>
      <c r="K62" s="82">
        <v>13000</v>
      </c>
      <c r="L62" s="73">
        <f t="shared" si="8"/>
        <v>373.1</v>
      </c>
      <c r="M62" s="73">
        <f t="shared" si="0"/>
        <v>922.99999999999989</v>
      </c>
      <c r="N62" s="73">
        <f t="shared" si="1"/>
        <v>156</v>
      </c>
      <c r="O62" s="73">
        <f t="shared" si="2"/>
        <v>395.2</v>
      </c>
      <c r="P62" s="73">
        <f t="shared" si="3"/>
        <v>921.7</v>
      </c>
      <c r="Q62" s="73">
        <v>0</v>
      </c>
      <c r="R62" s="73">
        <f t="shared" si="4"/>
        <v>2769</v>
      </c>
      <c r="S62" s="73">
        <f t="shared" si="5"/>
        <v>768.3</v>
      </c>
      <c r="T62" s="73">
        <f t="shared" si="6"/>
        <v>2000.7</v>
      </c>
      <c r="U62" s="73">
        <f t="shared" si="7"/>
        <v>12231.7</v>
      </c>
      <c r="V62" s="195">
        <v>9606468840</v>
      </c>
    </row>
    <row r="63" spans="1:22" ht="16.5" customHeight="1" x14ac:dyDescent="0.25">
      <c r="A63" s="64">
        <v>54</v>
      </c>
      <c r="B63" s="79">
        <v>200773893</v>
      </c>
      <c r="C63" s="66" t="s">
        <v>348</v>
      </c>
      <c r="D63" s="67" t="s">
        <v>349</v>
      </c>
      <c r="E63" s="67" t="s">
        <v>131</v>
      </c>
      <c r="F63" s="67" t="s">
        <v>112</v>
      </c>
      <c r="G63" s="67" t="s">
        <v>138</v>
      </c>
      <c r="H63" s="80" t="s">
        <v>270</v>
      </c>
      <c r="I63" s="70">
        <v>44866</v>
      </c>
      <c r="J63" s="81"/>
      <c r="K63" s="82">
        <v>13000</v>
      </c>
      <c r="L63" s="73">
        <f t="shared" si="8"/>
        <v>373.1</v>
      </c>
      <c r="M63" s="73">
        <f t="shared" si="0"/>
        <v>922.99999999999989</v>
      </c>
      <c r="N63" s="73">
        <f t="shared" si="1"/>
        <v>156</v>
      </c>
      <c r="O63" s="73">
        <f t="shared" si="2"/>
        <v>395.2</v>
      </c>
      <c r="P63" s="73">
        <f t="shared" si="3"/>
        <v>921.7</v>
      </c>
      <c r="Q63" s="73">
        <v>0</v>
      </c>
      <c r="R63" s="73">
        <f t="shared" si="4"/>
        <v>2769</v>
      </c>
      <c r="S63" s="73">
        <f t="shared" si="5"/>
        <v>768.3</v>
      </c>
      <c r="T63" s="73">
        <f t="shared" si="6"/>
        <v>2000.7</v>
      </c>
      <c r="U63" s="73">
        <f t="shared" si="7"/>
        <v>12231.7</v>
      </c>
      <c r="V63" s="195">
        <v>9605341470</v>
      </c>
    </row>
    <row r="64" spans="1:22" ht="16.5" customHeight="1" x14ac:dyDescent="0.25">
      <c r="A64" s="64">
        <v>55</v>
      </c>
      <c r="B64" s="79">
        <v>201119872</v>
      </c>
      <c r="C64" s="66" t="s">
        <v>160</v>
      </c>
      <c r="D64" s="67" t="s">
        <v>161</v>
      </c>
      <c r="E64" s="67" t="s">
        <v>113</v>
      </c>
      <c r="F64" s="67" t="s">
        <v>113</v>
      </c>
      <c r="G64" s="68" t="s">
        <v>138</v>
      </c>
      <c r="H64" s="69" t="s">
        <v>270</v>
      </c>
      <c r="I64" s="70">
        <v>43620</v>
      </c>
      <c r="J64" s="71"/>
      <c r="K64" s="84">
        <v>10000</v>
      </c>
      <c r="L64" s="73">
        <f t="shared" si="8"/>
        <v>287</v>
      </c>
      <c r="M64" s="73">
        <f t="shared" si="0"/>
        <v>709.99999999999989</v>
      </c>
      <c r="N64" s="73">
        <f t="shared" si="1"/>
        <v>120</v>
      </c>
      <c r="O64" s="73">
        <f t="shared" si="2"/>
        <v>304</v>
      </c>
      <c r="P64" s="73">
        <f t="shared" si="3"/>
        <v>709</v>
      </c>
      <c r="Q64" s="73">
        <v>0</v>
      </c>
      <c r="R64" s="73">
        <f t="shared" si="4"/>
        <v>2130</v>
      </c>
      <c r="S64" s="73">
        <f t="shared" si="5"/>
        <v>591</v>
      </c>
      <c r="T64" s="73">
        <f t="shared" si="6"/>
        <v>1539</v>
      </c>
      <c r="U64" s="73">
        <f t="shared" si="7"/>
        <v>9409</v>
      </c>
      <c r="V64" s="195" t="s">
        <v>192</v>
      </c>
    </row>
    <row r="65" spans="1:22" s="27" customFormat="1" ht="16.5" customHeight="1" x14ac:dyDescent="0.25">
      <c r="A65" s="64">
        <v>56</v>
      </c>
      <c r="B65" s="75">
        <v>200595270</v>
      </c>
      <c r="C65" s="68" t="s">
        <v>260</v>
      </c>
      <c r="D65" s="66" t="s">
        <v>261</v>
      </c>
      <c r="E65" s="68" t="s">
        <v>113</v>
      </c>
      <c r="F65" s="68" t="s">
        <v>183</v>
      </c>
      <c r="G65" s="68" t="s">
        <v>138</v>
      </c>
      <c r="H65" s="69" t="s">
        <v>270</v>
      </c>
      <c r="I65" s="70">
        <v>44531</v>
      </c>
      <c r="J65" s="71"/>
      <c r="K65" s="96">
        <v>13000</v>
      </c>
      <c r="L65" s="73">
        <f t="shared" si="8"/>
        <v>373.1</v>
      </c>
      <c r="M65" s="73">
        <f t="shared" si="0"/>
        <v>922.99999999999989</v>
      </c>
      <c r="N65" s="73">
        <f t="shared" si="1"/>
        <v>156</v>
      </c>
      <c r="O65" s="73">
        <f t="shared" si="2"/>
        <v>395.2</v>
      </c>
      <c r="P65" s="73">
        <f t="shared" si="3"/>
        <v>921.7</v>
      </c>
      <c r="Q65" s="73">
        <v>0</v>
      </c>
      <c r="R65" s="73">
        <f t="shared" si="4"/>
        <v>2769</v>
      </c>
      <c r="S65" s="73">
        <f t="shared" si="5"/>
        <v>768.3</v>
      </c>
      <c r="T65" s="73">
        <f t="shared" si="6"/>
        <v>2000.7</v>
      </c>
      <c r="U65" s="73">
        <f t="shared" si="7"/>
        <v>12231.7</v>
      </c>
      <c r="V65" s="197" t="s">
        <v>266</v>
      </c>
    </row>
    <row r="66" spans="1:22" ht="16.5" customHeight="1" x14ac:dyDescent="0.25">
      <c r="A66" s="64">
        <v>57</v>
      </c>
      <c r="B66" s="79">
        <v>201461415</v>
      </c>
      <c r="C66" s="66" t="s">
        <v>244</v>
      </c>
      <c r="D66" s="67" t="s">
        <v>245</v>
      </c>
      <c r="E66" s="68" t="s">
        <v>113</v>
      </c>
      <c r="F66" s="68" t="s">
        <v>183</v>
      </c>
      <c r="G66" s="68" t="s">
        <v>138</v>
      </c>
      <c r="H66" s="69" t="s">
        <v>270</v>
      </c>
      <c r="I66" s="70">
        <v>44600</v>
      </c>
      <c r="J66" s="71"/>
      <c r="K66" s="86">
        <v>13000</v>
      </c>
      <c r="L66" s="73">
        <f t="shared" si="8"/>
        <v>373.1</v>
      </c>
      <c r="M66" s="73">
        <f t="shared" si="0"/>
        <v>922.99999999999989</v>
      </c>
      <c r="N66" s="73">
        <f t="shared" si="1"/>
        <v>156</v>
      </c>
      <c r="O66" s="73">
        <f t="shared" si="2"/>
        <v>395.2</v>
      </c>
      <c r="P66" s="73">
        <f t="shared" si="3"/>
        <v>921.7</v>
      </c>
      <c r="Q66" s="73">
        <v>0</v>
      </c>
      <c r="R66" s="73">
        <f t="shared" si="4"/>
        <v>2769</v>
      </c>
      <c r="S66" s="73">
        <f t="shared" si="5"/>
        <v>768.3</v>
      </c>
      <c r="T66" s="73">
        <f t="shared" si="6"/>
        <v>2000.7</v>
      </c>
      <c r="U66" s="73">
        <f t="shared" si="7"/>
        <v>12231.7</v>
      </c>
      <c r="V66" s="196">
        <v>9604481156</v>
      </c>
    </row>
    <row r="67" spans="1:22" ht="16.5" customHeight="1" x14ac:dyDescent="0.25">
      <c r="A67" s="64">
        <v>58</v>
      </c>
      <c r="B67" s="100">
        <v>201142064</v>
      </c>
      <c r="C67" s="67" t="s">
        <v>162</v>
      </c>
      <c r="D67" s="67" t="s">
        <v>83</v>
      </c>
      <c r="E67" s="67" t="s">
        <v>131</v>
      </c>
      <c r="F67" s="67" t="s">
        <v>131</v>
      </c>
      <c r="G67" s="68" t="s">
        <v>138</v>
      </c>
      <c r="H67" s="69" t="s">
        <v>270</v>
      </c>
      <c r="I67" s="70">
        <v>44278</v>
      </c>
      <c r="J67" s="71"/>
      <c r="K67" s="84">
        <v>15000</v>
      </c>
      <c r="L67" s="73">
        <f t="shared" si="8"/>
        <v>430.5</v>
      </c>
      <c r="M67" s="73">
        <f t="shared" si="0"/>
        <v>1065</v>
      </c>
      <c r="N67" s="73">
        <f t="shared" si="1"/>
        <v>180</v>
      </c>
      <c r="O67" s="73">
        <f t="shared" si="2"/>
        <v>456</v>
      </c>
      <c r="P67" s="73">
        <f t="shared" si="3"/>
        <v>1063.5</v>
      </c>
      <c r="Q67" s="73">
        <v>0</v>
      </c>
      <c r="R67" s="73">
        <f t="shared" si="4"/>
        <v>3195</v>
      </c>
      <c r="S67" s="73">
        <f t="shared" si="5"/>
        <v>886.5</v>
      </c>
      <c r="T67" s="73">
        <f t="shared" si="6"/>
        <v>2308.5</v>
      </c>
      <c r="U67" s="73">
        <f t="shared" si="7"/>
        <v>14113.5</v>
      </c>
      <c r="V67" s="195">
        <v>6100092092</v>
      </c>
    </row>
    <row r="68" spans="1:22" s="28" customFormat="1" ht="16.5" customHeight="1" x14ac:dyDescent="0.25">
      <c r="A68" s="64">
        <v>59</v>
      </c>
      <c r="B68" s="75">
        <v>201219847</v>
      </c>
      <c r="C68" s="68" t="s">
        <v>162</v>
      </c>
      <c r="D68" s="67" t="s">
        <v>308</v>
      </c>
      <c r="E68" s="68" t="s">
        <v>123</v>
      </c>
      <c r="F68" s="68" t="s">
        <v>239</v>
      </c>
      <c r="G68" s="68" t="s">
        <v>138</v>
      </c>
      <c r="H68" s="69" t="s">
        <v>270</v>
      </c>
      <c r="I68" s="70">
        <v>44775</v>
      </c>
      <c r="J68" s="71"/>
      <c r="K68" s="97">
        <v>10000</v>
      </c>
      <c r="L68" s="73">
        <f t="shared" ref="L68:L121" si="9">K68*2.87%</f>
        <v>287</v>
      </c>
      <c r="M68" s="73">
        <f t="shared" ref="M68:M121" si="10">K68*7.1%</f>
        <v>709.99999999999989</v>
      </c>
      <c r="N68" s="73">
        <f t="shared" ref="N68:N121" si="11">(K68*1.2)/100</f>
        <v>120</v>
      </c>
      <c r="O68" s="73">
        <f t="shared" ref="O68:O121" si="12">K68*3.04%</f>
        <v>304</v>
      </c>
      <c r="P68" s="73">
        <f t="shared" ref="P68:P121" si="13">K68*7.09%</f>
        <v>709</v>
      </c>
      <c r="Q68" s="73">
        <v>0</v>
      </c>
      <c r="R68" s="73">
        <f t="shared" ref="R68:R121" si="14">SUM(L68:Q68)</f>
        <v>2130</v>
      </c>
      <c r="S68" s="73">
        <f t="shared" ref="S68:S121" si="15">L68+O68+Q68</f>
        <v>591</v>
      </c>
      <c r="T68" s="73">
        <f t="shared" ref="T68:T121" si="16">M68+N68+P68</f>
        <v>1539</v>
      </c>
      <c r="U68" s="73">
        <f t="shared" ref="U68:U121" si="17">K68-S68</f>
        <v>9409</v>
      </c>
      <c r="V68" s="196">
        <v>9605046085</v>
      </c>
    </row>
    <row r="69" spans="1:22" s="28" customFormat="1" ht="16.5" customHeight="1" x14ac:dyDescent="0.25">
      <c r="A69" s="64">
        <v>60</v>
      </c>
      <c r="B69" s="75">
        <v>102050929</v>
      </c>
      <c r="C69" s="66" t="s">
        <v>341</v>
      </c>
      <c r="D69" s="66" t="s">
        <v>342</v>
      </c>
      <c r="E69" s="66" t="s">
        <v>123</v>
      </c>
      <c r="F69" s="66" t="s">
        <v>119</v>
      </c>
      <c r="G69" s="68" t="s">
        <v>138</v>
      </c>
      <c r="H69" s="69" t="s">
        <v>270</v>
      </c>
      <c r="I69" s="70">
        <v>44839</v>
      </c>
      <c r="J69" s="71"/>
      <c r="K69" s="96">
        <v>15000</v>
      </c>
      <c r="L69" s="73">
        <f t="shared" si="9"/>
        <v>430.5</v>
      </c>
      <c r="M69" s="73">
        <f t="shared" si="10"/>
        <v>1065</v>
      </c>
      <c r="N69" s="73">
        <f t="shared" si="11"/>
        <v>180</v>
      </c>
      <c r="O69" s="73">
        <f t="shared" si="12"/>
        <v>456</v>
      </c>
      <c r="P69" s="73">
        <f t="shared" si="13"/>
        <v>1063.5</v>
      </c>
      <c r="Q69" s="73">
        <v>0</v>
      </c>
      <c r="R69" s="73">
        <f t="shared" si="14"/>
        <v>3195</v>
      </c>
      <c r="S69" s="73">
        <f t="shared" si="15"/>
        <v>886.5</v>
      </c>
      <c r="T69" s="73">
        <f t="shared" si="16"/>
        <v>2308.5</v>
      </c>
      <c r="U69" s="73">
        <f t="shared" si="17"/>
        <v>14113.5</v>
      </c>
      <c r="V69" s="196">
        <v>9605215954</v>
      </c>
    </row>
    <row r="70" spans="1:22" s="28" customFormat="1" ht="16.5" customHeight="1" x14ac:dyDescent="0.25">
      <c r="A70" s="64">
        <v>61</v>
      </c>
      <c r="B70" s="75">
        <v>201601945</v>
      </c>
      <c r="C70" s="76" t="s">
        <v>287</v>
      </c>
      <c r="D70" s="66" t="s">
        <v>288</v>
      </c>
      <c r="E70" s="68" t="s">
        <v>123</v>
      </c>
      <c r="F70" s="68" t="s">
        <v>101</v>
      </c>
      <c r="G70" s="68" t="s">
        <v>138</v>
      </c>
      <c r="H70" s="69" t="s">
        <v>270</v>
      </c>
      <c r="I70" s="70">
        <v>44693</v>
      </c>
      <c r="J70" s="71"/>
      <c r="K70" s="86">
        <v>12000</v>
      </c>
      <c r="L70" s="73">
        <f t="shared" si="9"/>
        <v>344.4</v>
      </c>
      <c r="M70" s="73">
        <f t="shared" si="10"/>
        <v>851.99999999999989</v>
      </c>
      <c r="N70" s="73">
        <f t="shared" si="11"/>
        <v>144</v>
      </c>
      <c r="O70" s="73">
        <f t="shared" si="12"/>
        <v>364.8</v>
      </c>
      <c r="P70" s="73">
        <f t="shared" si="13"/>
        <v>850.80000000000007</v>
      </c>
      <c r="Q70" s="73">
        <v>0</v>
      </c>
      <c r="R70" s="73">
        <f t="shared" si="14"/>
        <v>2556</v>
      </c>
      <c r="S70" s="73">
        <f t="shared" si="15"/>
        <v>709.2</v>
      </c>
      <c r="T70" s="73">
        <f t="shared" si="16"/>
        <v>1846.8</v>
      </c>
      <c r="U70" s="73">
        <f t="shared" si="17"/>
        <v>11290.8</v>
      </c>
      <c r="V70" s="197">
        <v>9604795779</v>
      </c>
    </row>
    <row r="71" spans="1:22" s="28" customFormat="1" ht="16.5" customHeight="1" x14ac:dyDescent="0.25">
      <c r="A71" s="64">
        <v>62</v>
      </c>
      <c r="B71" s="75">
        <v>200958254</v>
      </c>
      <c r="C71" s="66" t="s">
        <v>163</v>
      </c>
      <c r="D71" s="66" t="s">
        <v>164</v>
      </c>
      <c r="E71" s="66" t="s">
        <v>131</v>
      </c>
      <c r="F71" s="66" t="s">
        <v>131</v>
      </c>
      <c r="G71" s="66" t="s">
        <v>138</v>
      </c>
      <c r="H71" s="69" t="s">
        <v>270</v>
      </c>
      <c r="I71" s="95">
        <v>44277</v>
      </c>
      <c r="J71" s="71"/>
      <c r="K71" s="101">
        <v>15000</v>
      </c>
      <c r="L71" s="73">
        <f t="shared" si="9"/>
        <v>430.5</v>
      </c>
      <c r="M71" s="73">
        <f t="shared" si="10"/>
        <v>1065</v>
      </c>
      <c r="N71" s="73">
        <f t="shared" si="11"/>
        <v>180</v>
      </c>
      <c r="O71" s="73">
        <f t="shared" si="12"/>
        <v>456</v>
      </c>
      <c r="P71" s="73">
        <f t="shared" si="13"/>
        <v>1063.5</v>
      </c>
      <c r="Q71" s="73">
        <v>0</v>
      </c>
      <c r="R71" s="73">
        <f t="shared" si="14"/>
        <v>3195</v>
      </c>
      <c r="S71" s="73">
        <f t="shared" si="15"/>
        <v>886.5</v>
      </c>
      <c r="T71" s="73">
        <f t="shared" si="16"/>
        <v>2308.5</v>
      </c>
      <c r="U71" s="73">
        <f t="shared" si="17"/>
        <v>14113.5</v>
      </c>
      <c r="V71" s="196">
        <v>5800063474</v>
      </c>
    </row>
    <row r="72" spans="1:22" s="28" customFormat="1" ht="16.5" customHeight="1" x14ac:dyDescent="0.25">
      <c r="A72" s="64">
        <v>63</v>
      </c>
      <c r="B72" s="75">
        <v>22500284173</v>
      </c>
      <c r="C72" s="68" t="s">
        <v>163</v>
      </c>
      <c r="D72" s="66" t="s">
        <v>378</v>
      </c>
      <c r="E72" s="68" t="s">
        <v>131</v>
      </c>
      <c r="F72" s="68" t="s">
        <v>264</v>
      </c>
      <c r="G72" s="68" t="s">
        <v>138</v>
      </c>
      <c r="H72" s="69" t="s">
        <v>270</v>
      </c>
      <c r="I72" s="70">
        <v>45017</v>
      </c>
      <c r="J72" s="71"/>
      <c r="K72" s="97">
        <v>12000</v>
      </c>
      <c r="L72" s="73">
        <f t="shared" si="9"/>
        <v>344.4</v>
      </c>
      <c r="M72" s="73">
        <f t="shared" si="10"/>
        <v>851.99999999999989</v>
      </c>
      <c r="N72" s="73">
        <f t="shared" si="11"/>
        <v>144</v>
      </c>
      <c r="O72" s="73">
        <f t="shared" si="12"/>
        <v>364.8</v>
      </c>
      <c r="P72" s="73">
        <f t="shared" si="13"/>
        <v>850.80000000000007</v>
      </c>
      <c r="Q72" s="73">
        <v>0</v>
      </c>
      <c r="R72" s="73">
        <f t="shared" si="14"/>
        <v>2556</v>
      </c>
      <c r="S72" s="73">
        <f t="shared" si="15"/>
        <v>709.2</v>
      </c>
      <c r="T72" s="73">
        <f t="shared" si="16"/>
        <v>1846.8</v>
      </c>
      <c r="U72" s="73">
        <f t="shared" si="17"/>
        <v>11290.8</v>
      </c>
      <c r="V72" s="196">
        <v>2320403526</v>
      </c>
    </row>
    <row r="73" spans="1:22" s="28" customFormat="1" ht="16.5" customHeight="1" x14ac:dyDescent="0.25">
      <c r="A73" s="64">
        <v>64</v>
      </c>
      <c r="B73" s="75">
        <v>40228514069</v>
      </c>
      <c r="C73" s="66" t="s">
        <v>401</v>
      </c>
      <c r="D73" s="66" t="s">
        <v>402</v>
      </c>
      <c r="E73" s="66" t="s">
        <v>123</v>
      </c>
      <c r="F73" s="66" t="s">
        <v>403</v>
      </c>
      <c r="G73" s="66" t="s">
        <v>138</v>
      </c>
      <c r="H73" s="69" t="s">
        <v>270</v>
      </c>
      <c r="I73" s="95">
        <v>45159</v>
      </c>
      <c r="J73" s="71"/>
      <c r="K73" s="96">
        <v>10000</v>
      </c>
      <c r="L73" s="73">
        <f t="shared" si="9"/>
        <v>287</v>
      </c>
      <c r="M73" s="73">
        <f t="shared" si="10"/>
        <v>709.99999999999989</v>
      </c>
      <c r="N73" s="73">
        <f t="shared" si="11"/>
        <v>120</v>
      </c>
      <c r="O73" s="73">
        <f t="shared" si="12"/>
        <v>304</v>
      </c>
      <c r="P73" s="73">
        <f t="shared" si="13"/>
        <v>709</v>
      </c>
      <c r="Q73" s="73">
        <v>0</v>
      </c>
      <c r="R73" s="73">
        <f t="shared" si="14"/>
        <v>2130</v>
      </c>
      <c r="S73" s="73">
        <f t="shared" si="15"/>
        <v>591</v>
      </c>
      <c r="T73" s="73">
        <f t="shared" si="16"/>
        <v>1539</v>
      </c>
      <c r="U73" s="73">
        <f t="shared" si="17"/>
        <v>9409</v>
      </c>
      <c r="V73" s="196">
        <v>9606149430</v>
      </c>
    </row>
    <row r="74" spans="1:22" s="28" customFormat="1" ht="16.5" customHeight="1" x14ac:dyDescent="0.25">
      <c r="A74" s="64">
        <v>65</v>
      </c>
      <c r="B74" s="75">
        <v>201411097</v>
      </c>
      <c r="C74" s="66" t="s">
        <v>173</v>
      </c>
      <c r="D74" s="66" t="s">
        <v>174</v>
      </c>
      <c r="E74" s="66" t="s">
        <v>187</v>
      </c>
      <c r="F74" s="66" t="s">
        <v>185</v>
      </c>
      <c r="G74" s="68" t="s">
        <v>138</v>
      </c>
      <c r="H74" s="69" t="s">
        <v>271</v>
      </c>
      <c r="I74" s="70">
        <v>44491</v>
      </c>
      <c r="J74" s="71"/>
      <c r="K74" s="101">
        <v>12000</v>
      </c>
      <c r="L74" s="73">
        <f t="shared" si="9"/>
        <v>344.4</v>
      </c>
      <c r="M74" s="73">
        <f t="shared" si="10"/>
        <v>851.99999999999989</v>
      </c>
      <c r="N74" s="73">
        <f t="shared" si="11"/>
        <v>144</v>
      </c>
      <c r="O74" s="73">
        <f t="shared" si="12"/>
        <v>364.8</v>
      </c>
      <c r="P74" s="73">
        <f t="shared" si="13"/>
        <v>850.80000000000007</v>
      </c>
      <c r="Q74" s="73">
        <v>0</v>
      </c>
      <c r="R74" s="73">
        <f t="shared" si="14"/>
        <v>2556</v>
      </c>
      <c r="S74" s="73">
        <f t="shared" si="15"/>
        <v>709.2</v>
      </c>
      <c r="T74" s="73">
        <f t="shared" si="16"/>
        <v>1846.8</v>
      </c>
      <c r="U74" s="73">
        <f t="shared" si="17"/>
        <v>11290.8</v>
      </c>
      <c r="V74" s="196">
        <v>9604237102</v>
      </c>
    </row>
    <row r="75" spans="1:22" s="28" customFormat="1" ht="16.5" customHeight="1" x14ac:dyDescent="0.25">
      <c r="A75" s="64">
        <v>66</v>
      </c>
      <c r="B75" s="75">
        <v>201123247</v>
      </c>
      <c r="C75" s="66" t="s">
        <v>199</v>
      </c>
      <c r="D75" s="66" t="s">
        <v>200</v>
      </c>
      <c r="E75" s="68" t="s">
        <v>130</v>
      </c>
      <c r="F75" s="68" t="s">
        <v>127</v>
      </c>
      <c r="G75" s="68" t="s">
        <v>138</v>
      </c>
      <c r="H75" s="69" t="s">
        <v>272</v>
      </c>
      <c r="I75" s="70">
        <v>44494</v>
      </c>
      <c r="J75" s="71"/>
      <c r="K75" s="86">
        <v>15000</v>
      </c>
      <c r="L75" s="73">
        <f t="shared" si="9"/>
        <v>430.5</v>
      </c>
      <c r="M75" s="73">
        <f t="shared" si="10"/>
        <v>1065</v>
      </c>
      <c r="N75" s="73">
        <f t="shared" si="11"/>
        <v>180</v>
      </c>
      <c r="O75" s="73">
        <f t="shared" si="12"/>
        <v>456</v>
      </c>
      <c r="P75" s="73">
        <f t="shared" si="13"/>
        <v>1063.5</v>
      </c>
      <c r="Q75" s="73">
        <v>0</v>
      </c>
      <c r="R75" s="73">
        <f t="shared" si="14"/>
        <v>3195</v>
      </c>
      <c r="S75" s="73">
        <f t="shared" si="15"/>
        <v>886.5</v>
      </c>
      <c r="T75" s="73">
        <f t="shared" si="16"/>
        <v>2308.5</v>
      </c>
      <c r="U75" s="73">
        <f t="shared" si="17"/>
        <v>14113.5</v>
      </c>
      <c r="V75" s="196">
        <v>9604213957</v>
      </c>
    </row>
    <row r="76" spans="1:22" s="28" customFormat="1" ht="16.5" customHeight="1" x14ac:dyDescent="0.25">
      <c r="A76" s="64">
        <v>67</v>
      </c>
      <c r="B76" s="75">
        <v>8200295676</v>
      </c>
      <c r="C76" s="66" t="s">
        <v>473</v>
      </c>
      <c r="D76" s="66" t="s">
        <v>474</v>
      </c>
      <c r="E76" s="66" t="s">
        <v>131</v>
      </c>
      <c r="F76" s="66" t="s">
        <v>264</v>
      </c>
      <c r="G76" s="66" t="s">
        <v>138</v>
      </c>
      <c r="H76" s="69" t="s">
        <v>270</v>
      </c>
      <c r="I76" s="95">
        <v>45293</v>
      </c>
      <c r="J76" s="71"/>
      <c r="K76" s="96">
        <v>12000</v>
      </c>
      <c r="L76" s="73">
        <f t="shared" si="9"/>
        <v>344.4</v>
      </c>
      <c r="M76" s="73">
        <f t="shared" si="10"/>
        <v>851.99999999999989</v>
      </c>
      <c r="N76" s="73">
        <f t="shared" si="11"/>
        <v>144</v>
      </c>
      <c r="O76" s="73">
        <f t="shared" si="12"/>
        <v>364.8</v>
      </c>
      <c r="P76" s="73">
        <f t="shared" si="13"/>
        <v>850.80000000000007</v>
      </c>
      <c r="Q76" s="73">
        <v>0</v>
      </c>
      <c r="R76" s="73">
        <f t="shared" si="14"/>
        <v>2556</v>
      </c>
      <c r="S76" s="73">
        <f t="shared" si="15"/>
        <v>709.2</v>
      </c>
      <c r="T76" s="73">
        <f t="shared" si="16"/>
        <v>1846.8</v>
      </c>
      <c r="U76" s="73">
        <f t="shared" si="17"/>
        <v>11290.8</v>
      </c>
      <c r="V76" s="196">
        <v>5800639154</v>
      </c>
    </row>
    <row r="77" spans="1:22" s="28" customFormat="1" ht="16.5" customHeight="1" x14ac:dyDescent="0.25">
      <c r="A77" s="64">
        <v>68</v>
      </c>
      <c r="B77" s="75">
        <v>10400180047</v>
      </c>
      <c r="C77" s="68" t="s">
        <v>304</v>
      </c>
      <c r="D77" s="68" t="s">
        <v>305</v>
      </c>
      <c r="E77" s="68" t="s">
        <v>132</v>
      </c>
      <c r="F77" s="68" t="s">
        <v>307</v>
      </c>
      <c r="G77" s="68" t="s">
        <v>138</v>
      </c>
      <c r="H77" s="69" t="s">
        <v>272</v>
      </c>
      <c r="I77" s="70">
        <v>44743</v>
      </c>
      <c r="J77" s="71"/>
      <c r="K77" s="97">
        <v>18000</v>
      </c>
      <c r="L77" s="73">
        <f t="shared" si="9"/>
        <v>516.6</v>
      </c>
      <c r="M77" s="73">
        <f t="shared" si="10"/>
        <v>1277.9999999999998</v>
      </c>
      <c r="N77" s="73">
        <f t="shared" si="11"/>
        <v>216</v>
      </c>
      <c r="O77" s="73">
        <f t="shared" si="12"/>
        <v>547.20000000000005</v>
      </c>
      <c r="P77" s="73">
        <f t="shared" si="13"/>
        <v>1276.2</v>
      </c>
      <c r="Q77" s="73">
        <v>0</v>
      </c>
      <c r="R77" s="73">
        <f t="shared" si="14"/>
        <v>3834</v>
      </c>
      <c r="S77" s="73">
        <f t="shared" si="15"/>
        <v>1063.8000000000002</v>
      </c>
      <c r="T77" s="73">
        <f t="shared" si="16"/>
        <v>2770.2</v>
      </c>
      <c r="U77" s="73">
        <f t="shared" si="17"/>
        <v>16936.2</v>
      </c>
      <c r="V77" s="196" t="s">
        <v>306</v>
      </c>
    </row>
    <row r="78" spans="1:22" s="28" customFormat="1" ht="16.5" customHeight="1" x14ac:dyDescent="0.25">
      <c r="A78" s="64">
        <v>69</v>
      </c>
      <c r="B78" s="75">
        <v>40227424187</v>
      </c>
      <c r="C78" s="66" t="s">
        <v>165</v>
      </c>
      <c r="D78" s="66" t="s">
        <v>166</v>
      </c>
      <c r="E78" s="66" t="s">
        <v>107</v>
      </c>
      <c r="F78" s="66" t="s">
        <v>107</v>
      </c>
      <c r="G78" s="68" t="s">
        <v>138</v>
      </c>
      <c r="H78" s="69" t="s">
        <v>272</v>
      </c>
      <c r="I78" s="70">
        <v>44201</v>
      </c>
      <c r="J78" s="71"/>
      <c r="K78" s="101">
        <v>18000</v>
      </c>
      <c r="L78" s="73">
        <f t="shared" si="9"/>
        <v>516.6</v>
      </c>
      <c r="M78" s="73">
        <f t="shared" si="10"/>
        <v>1277.9999999999998</v>
      </c>
      <c r="N78" s="73">
        <f t="shared" si="11"/>
        <v>216</v>
      </c>
      <c r="O78" s="73">
        <f t="shared" si="12"/>
        <v>547.20000000000005</v>
      </c>
      <c r="P78" s="73">
        <f t="shared" si="13"/>
        <v>1276.2</v>
      </c>
      <c r="Q78" s="73">
        <v>0</v>
      </c>
      <c r="R78" s="73">
        <f t="shared" si="14"/>
        <v>3834</v>
      </c>
      <c r="S78" s="73">
        <f t="shared" si="15"/>
        <v>1063.8000000000002</v>
      </c>
      <c r="T78" s="73">
        <f t="shared" si="16"/>
        <v>2770.2</v>
      </c>
      <c r="U78" s="73">
        <f t="shared" si="17"/>
        <v>16936.2</v>
      </c>
      <c r="V78" s="196">
        <v>9603363602</v>
      </c>
    </row>
    <row r="79" spans="1:22" s="28" customFormat="1" ht="16.5" customHeight="1" x14ac:dyDescent="0.25">
      <c r="A79" s="64">
        <v>70</v>
      </c>
      <c r="B79" s="75">
        <v>40237174483</v>
      </c>
      <c r="C79" s="66" t="s">
        <v>359</v>
      </c>
      <c r="D79" s="66" t="s">
        <v>360</v>
      </c>
      <c r="E79" s="66" t="s">
        <v>127</v>
      </c>
      <c r="F79" s="66" t="s">
        <v>361</v>
      </c>
      <c r="G79" s="66" t="s">
        <v>138</v>
      </c>
      <c r="H79" s="69" t="s">
        <v>272</v>
      </c>
      <c r="I79" s="70">
        <v>44866</v>
      </c>
      <c r="J79" s="71"/>
      <c r="K79" s="96">
        <v>15000</v>
      </c>
      <c r="L79" s="73">
        <f t="shared" si="9"/>
        <v>430.5</v>
      </c>
      <c r="M79" s="73">
        <f t="shared" si="10"/>
        <v>1065</v>
      </c>
      <c r="N79" s="73">
        <f t="shared" si="11"/>
        <v>180</v>
      </c>
      <c r="O79" s="73">
        <f t="shared" si="12"/>
        <v>456</v>
      </c>
      <c r="P79" s="73">
        <f t="shared" si="13"/>
        <v>1063.5</v>
      </c>
      <c r="Q79" s="73">
        <v>0</v>
      </c>
      <c r="R79" s="73">
        <f t="shared" si="14"/>
        <v>3195</v>
      </c>
      <c r="S79" s="73">
        <f t="shared" si="15"/>
        <v>886.5</v>
      </c>
      <c r="T79" s="73">
        <f t="shared" si="16"/>
        <v>2308.5</v>
      </c>
      <c r="U79" s="73">
        <f t="shared" si="17"/>
        <v>14113.5</v>
      </c>
      <c r="V79" s="196">
        <v>9605348191</v>
      </c>
    </row>
    <row r="80" spans="1:22" s="28" customFormat="1" ht="16.5" customHeight="1" x14ac:dyDescent="0.25">
      <c r="A80" s="64">
        <v>71</v>
      </c>
      <c r="B80" s="75">
        <v>201349719</v>
      </c>
      <c r="C80" s="66" t="s">
        <v>470</v>
      </c>
      <c r="D80" s="66" t="s">
        <v>471</v>
      </c>
      <c r="E80" s="66" t="s">
        <v>153</v>
      </c>
      <c r="F80" s="66" t="s">
        <v>472</v>
      </c>
      <c r="G80" s="66" t="s">
        <v>138</v>
      </c>
      <c r="H80" s="69" t="s">
        <v>273</v>
      </c>
      <c r="I80" s="95">
        <v>45293</v>
      </c>
      <c r="J80" s="71"/>
      <c r="K80" s="96">
        <v>20000</v>
      </c>
      <c r="L80" s="73">
        <f t="shared" si="9"/>
        <v>574</v>
      </c>
      <c r="M80" s="73">
        <f t="shared" si="10"/>
        <v>1419.9999999999998</v>
      </c>
      <c r="N80" s="73">
        <f t="shared" si="11"/>
        <v>240</v>
      </c>
      <c r="O80" s="73">
        <f t="shared" si="12"/>
        <v>608</v>
      </c>
      <c r="P80" s="73">
        <f t="shared" si="13"/>
        <v>1418</v>
      </c>
      <c r="Q80" s="73">
        <v>0</v>
      </c>
      <c r="R80" s="73">
        <f t="shared" si="14"/>
        <v>4260</v>
      </c>
      <c r="S80" s="73">
        <f t="shared" si="15"/>
        <v>1182</v>
      </c>
      <c r="T80" s="73">
        <f t="shared" si="16"/>
        <v>3078</v>
      </c>
      <c r="U80" s="73">
        <f t="shared" si="17"/>
        <v>18818</v>
      </c>
      <c r="V80" s="197">
        <v>9606722967</v>
      </c>
    </row>
    <row r="81" spans="1:22" s="28" customFormat="1" ht="16.5" customHeight="1" x14ac:dyDescent="0.25">
      <c r="A81" s="64">
        <v>72</v>
      </c>
      <c r="B81" s="75">
        <v>10600086648</v>
      </c>
      <c r="C81" s="68" t="s">
        <v>318</v>
      </c>
      <c r="D81" s="68" t="s">
        <v>316</v>
      </c>
      <c r="E81" s="68" t="s">
        <v>113</v>
      </c>
      <c r="F81" s="68" t="s">
        <v>183</v>
      </c>
      <c r="G81" s="68" t="s">
        <v>138</v>
      </c>
      <c r="H81" s="69" t="s">
        <v>270</v>
      </c>
      <c r="I81" s="70">
        <v>44774</v>
      </c>
      <c r="J81" s="102"/>
      <c r="K81" s="97">
        <v>12000</v>
      </c>
      <c r="L81" s="73">
        <f t="shared" si="9"/>
        <v>344.4</v>
      </c>
      <c r="M81" s="73">
        <f t="shared" si="10"/>
        <v>851.99999999999989</v>
      </c>
      <c r="N81" s="73">
        <f t="shared" si="11"/>
        <v>144</v>
      </c>
      <c r="O81" s="73">
        <f t="shared" si="12"/>
        <v>364.8</v>
      </c>
      <c r="P81" s="73">
        <f t="shared" si="13"/>
        <v>850.80000000000007</v>
      </c>
      <c r="Q81" s="73">
        <v>0</v>
      </c>
      <c r="R81" s="73">
        <f t="shared" si="14"/>
        <v>2556</v>
      </c>
      <c r="S81" s="73">
        <f t="shared" si="15"/>
        <v>709.2</v>
      </c>
      <c r="T81" s="73">
        <f t="shared" si="16"/>
        <v>1846.8</v>
      </c>
      <c r="U81" s="73">
        <f t="shared" si="17"/>
        <v>11290.8</v>
      </c>
      <c r="V81" s="197" t="s">
        <v>317</v>
      </c>
    </row>
    <row r="82" spans="1:22" s="28" customFormat="1" ht="16.5" customHeight="1" x14ac:dyDescent="0.25">
      <c r="A82" s="64">
        <v>73</v>
      </c>
      <c r="B82" s="75">
        <v>201024866</v>
      </c>
      <c r="C82" s="66" t="s">
        <v>475</v>
      </c>
      <c r="D82" s="66" t="s">
        <v>476</v>
      </c>
      <c r="E82" s="66" t="s">
        <v>188</v>
      </c>
      <c r="F82" s="66" t="s">
        <v>112</v>
      </c>
      <c r="G82" s="66" t="s">
        <v>138</v>
      </c>
      <c r="H82" s="69" t="s">
        <v>270</v>
      </c>
      <c r="I82" s="95">
        <v>45293</v>
      </c>
      <c r="J82" s="71"/>
      <c r="K82" s="96">
        <v>14000</v>
      </c>
      <c r="L82" s="73">
        <f t="shared" si="9"/>
        <v>401.8</v>
      </c>
      <c r="M82" s="73">
        <f t="shared" si="10"/>
        <v>993.99999999999989</v>
      </c>
      <c r="N82" s="73">
        <f t="shared" si="11"/>
        <v>168</v>
      </c>
      <c r="O82" s="73">
        <f t="shared" si="12"/>
        <v>425.6</v>
      </c>
      <c r="P82" s="73">
        <f t="shared" si="13"/>
        <v>992.6</v>
      </c>
      <c r="Q82" s="73">
        <v>0</v>
      </c>
      <c r="R82" s="73">
        <f t="shared" si="14"/>
        <v>2982</v>
      </c>
      <c r="S82" s="73">
        <f t="shared" si="15"/>
        <v>827.40000000000009</v>
      </c>
      <c r="T82" s="73">
        <f t="shared" si="16"/>
        <v>2154.6</v>
      </c>
      <c r="U82" s="73">
        <f t="shared" si="17"/>
        <v>13172.6</v>
      </c>
      <c r="V82" s="196">
        <v>9606636179</v>
      </c>
    </row>
    <row r="83" spans="1:22" s="28" customFormat="1" ht="21.75" customHeight="1" x14ac:dyDescent="0.25">
      <c r="A83" s="64">
        <v>74</v>
      </c>
      <c r="B83" s="103">
        <v>111676359</v>
      </c>
      <c r="C83" s="66" t="s">
        <v>167</v>
      </c>
      <c r="D83" s="66" t="s">
        <v>168</v>
      </c>
      <c r="E83" s="66" t="s">
        <v>188</v>
      </c>
      <c r="F83" s="66" t="s">
        <v>181</v>
      </c>
      <c r="G83" s="68" t="s">
        <v>138</v>
      </c>
      <c r="H83" s="69" t="s">
        <v>270</v>
      </c>
      <c r="I83" s="104" t="s">
        <v>191</v>
      </c>
      <c r="J83" s="71"/>
      <c r="K83" s="101">
        <v>10000</v>
      </c>
      <c r="L83" s="73">
        <f t="shared" si="9"/>
        <v>287</v>
      </c>
      <c r="M83" s="73">
        <f t="shared" si="10"/>
        <v>709.99999999999989</v>
      </c>
      <c r="N83" s="73">
        <f t="shared" si="11"/>
        <v>120</v>
      </c>
      <c r="O83" s="73">
        <f t="shared" si="12"/>
        <v>304</v>
      </c>
      <c r="P83" s="73">
        <f t="shared" si="13"/>
        <v>709</v>
      </c>
      <c r="Q83" s="73">
        <v>0</v>
      </c>
      <c r="R83" s="73">
        <f t="shared" si="14"/>
        <v>2130</v>
      </c>
      <c r="S83" s="73">
        <f t="shared" si="15"/>
        <v>591</v>
      </c>
      <c r="T83" s="73">
        <f t="shared" si="16"/>
        <v>1539</v>
      </c>
      <c r="U83" s="73">
        <f t="shared" si="17"/>
        <v>9409</v>
      </c>
      <c r="V83" s="196">
        <v>9600891445</v>
      </c>
    </row>
    <row r="84" spans="1:22" s="28" customFormat="1" ht="16.5" customHeight="1" x14ac:dyDescent="0.25">
      <c r="A84" s="64">
        <v>75</v>
      </c>
      <c r="B84" s="75">
        <v>200901122</v>
      </c>
      <c r="C84" s="68" t="s">
        <v>324</v>
      </c>
      <c r="D84" s="68" t="s">
        <v>325</v>
      </c>
      <c r="E84" s="68" t="s">
        <v>127</v>
      </c>
      <c r="F84" s="68" t="s">
        <v>326</v>
      </c>
      <c r="G84" s="68" t="s">
        <v>138</v>
      </c>
      <c r="H84" s="69" t="s">
        <v>272</v>
      </c>
      <c r="I84" s="70">
        <v>44774</v>
      </c>
      <c r="J84" s="102"/>
      <c r="K84" s="97">
        <v>18000</v>
      </c>
      <c r="L84" s="73">
        <f t="shared" si="9"/>
        <v>516.6</v>
      </c>
      <c r="M84" s="73">
        <f t="shared" si="10"/>
        <v>1277.9999999999998</v>
      </c>
      <c r="N84" s="73">
        <f t="shared" si="11"/>
        <v>216</v>
      </c>
      <c r="O84" s="73">
        <f t="shared" si="12"/>
        <v>547.20000000000005</v>
      </c>
      <c r="P84" s="73">
        <f t="shared" si="13"/>
        <v>1276.2</v>
      </c>
      <c r="Q84" s="73">
        <v>0</v>
      </c>
      <c r="R84" s="73">
        <f t="shared" si="14"/>
        <v>3834</v>
      </c>
      <c r="S84" s="73">
        <f t="shared" si="15"/>
        <v>1063.8000000000002</v>
      </c>
      <c r="T84" s="73">
        <f t="shared" si="16"/>
        <v>2770.2</v>
      </c>
      <c r="U84" s="73">
        <f t="shared" si="17"/>
        <v>16936.2</v>
      </c>
      <c r="V84" s="197" t="s">
        <v>622</v>
      </c>
    </row>
    <row r="85" spans="1:22" s="28" customFormat="1" ht="16.5" customHeight="1" x14ac:dyDescent="0.25">
      <c r="A85" s="64">
        <v>76</v>
      </c>
      <c r="B85" s="75">
        <v>201459294</v>
      </c>
      <c r="C85" s="68" t="s">
        <v>309</v>
      </c>
      <c r="D85" s="66" t="s">
        <v>310</v>
      </c>
      <c r="E85" s="68" t="s">
        <v>123</v>
      </c>
      <c r="F85" s="68" t="s">
        <v>311</v>
      </c>
      <c r="G85" s="68" t="s">
        <v>138</v>
      </c>
      <c r="H85" s="69" t="s">
        <v>270</v>
      </c>
      <c r="I85" s="70">
        <v>44774</v>
      </c>
      <c r="J85" s="71"/>
      <c r="K85" s="97">
        <v>10000</v>
      </c>
      <c r="L85" s="73">
        <f t="shared" si="9"/>
        <v>287</v>
      </c>
      <c r="M85" s="73">
        <f t="shared" si="10"/>
        <v>709.99999999999989</v>
      </c>
      <c r="N85" s="73">
        <f t="shared" si="11"/>
        <v>120</v>
      </c>
      <c r="O85" s="73">
        <f t="shared" si="12"/>
        <v>304</v>
      </c>
      <c r="P85" s="73">
        <f t="shared" si="13"/>
        <v>709</v>
      </c>
      <c r="Q85" s="73">
        <v>0</v>
      </c>
      <c r="R85" s="73">
        <f t="shared" si="14"/>
        <v>2130</v>
      </c>
      <c r="S85" s="73">
        <f t="shared" si="15"/>
        <v>591</v>
      </c>
      <c r="T85" s="73">
        <f t="shared" si="16"/>
        <v>1539</v>
      </c>
      <c r="U85" s="73">
        <f t="shared" si="17"/>
        <v>9409</v>
      </c>
      <c r="V85" s="196">
        <v>9605057601</v>
      </c>
    </row>
    <row r="86" spans="1:22" s="28" customFormat="1" ht="16.5" customHeight="1" x14ac:dyDescent="0.25">
      <c r="A86" s="64">
        <v>77</v>
      </c>
      <c r="B86" s="75">
        <v>8200255423</v>
      </c>
      <c r="C86" s="66" t="s">
        <v>369</v>
      </c>
      <c r="D86" s="66" t="s">
        <v>370</v>
      </c>
      <c r="E86" s="66" t="s">
        <v>372</v>
      </c>
      <c r="F86" s="66" t="s">
        <v>371</v>
      </c>
      <c r="G86" s="66" t="s">
        <v>138</v>
      </c>
      <c r="H86" s="69" t="s">
        <v>273</v>
      </c>
      <c r="I86" s="70">
        <v>44958</v>
      </c>
      <c r="J86" s="71"/>
      <c r="K86" s="96">
        <v>18000</v>
      </c>
      <c r="L86" s="73">
        <f t="shared" si="9"/>
        <v>516.6</v>
      </c>
      <c r="M86" s="73">
        <f t="shared" si="10"/>
        <v>1277.9999999999998</v>
      </c>
      <c r="N86" s="73">
        <f t="shared" si="11"/>
        <v>216</v>
      </c>
      <c r="O86" s="73">
        <f t="shared" si="12"/>
        <v>547.20000000000005</v>
      </c>
      <c r="P86" s="73">
        <f t="shared" si="13"/>
        <v>1276.2</v>
      </c>
      <c r="Q86" s="73">
        <v>0</v>
      </c>
      <c r="R86" s="73">
        <f t="shared" si="14"/>
        <v>3834</v>
      </c>
      <c r="S86" s="73">
        <f t="shared" si="15"/>
        <v>1063.8000000000002</v>
      </c>
      <c r="T86" s="73">
        <f t="shared" si="16"/>
        <v>2770.2</v>
      </c>
      <c r="U86" s="73">
        <f t="shared" si="17"/>
        <v>16936.2</v>
      </c>
      <c r="V86" s="196">
        <v>9605373011</v>
      </c>
    </row>
    <row r="87" spans="1:22" s="28" customFormat="1" ht="16.5" customHeight="1" x14ac:dyDescent="0.25">
      <c r="A87" s="64">
        <v>78</v>
      </c>
      <c r="B87" s="75">
        <v>117394536</v>
      </c>
      <c r="C87" s="68" t="s">
        <v>177</v>
      </c>
      <c r="D87" s="68" t="s">
        <v>178</v>
      </c>
      <c r="E87" s="68" t="s">
        <v>130</v>
      </c>
      <c r="F87" s="68" t="s">
        <v>186</v>
      </c>
      <c r="G87" s="68" t="s">
        <v>138</v>
      </c>
      <c r="H87" s="69" t="s">
        <v>272</v>
      </c>
      <c r="I87" s="70">
        <v>44445</v>
      </c>
      <c r="J87" s="71"/>
      <c r="K87" s="86">
        <v>18000</v>
      </c>
      <c r="L87" s="73">
        <f t="shared" si="9"/>
        <v>516.6</v>
      </c>
      <c r="M87" s="73">
        <f t="shared" si="10"/>
        <v>1277.9999999999998</v>
      </c>
      <c r="N87" s="73">
        <f t="shared" si="11"/>
        <v>216</v>
      </c>
      <c r="O87" s="73">
        <f t="shared" si="12"/>
        <v>547.20000000000005</v>
      </c>
      <c r="P87" s="73">
        <f t="shared" si="13"/>
        <v>1276.2</v>
      </c>
      <c r="Q87" s="73">
        <v>0</v>
      </c>
      <c r="R87" s="73">
        <f t="shared" si="14"/>
        <v>3834</v>
      </c>
      <c r="S87" s="73">
        <f t="shared" si="15"/>
        <v>1063.8000000000002</v>
      </c>
      <c r="T87" s="73">
        <f t="shared" si="16"/>
        <v>2770.2</v>
      </c>
      <c r="U87" s="73">
        <f t="shared" si="17"/>
        <v>16936.2</v>
      </c>
      <c r="V87" s="196">
        <v>9603156123</v>
      </c>
    </row>
    <row r="88" spans="1:22" s="28" customFormat="1" ht="16.5" customHeight="1" x14ac:dyDescent="0.25">
      <c r="A88" s="64">
        <v>79</v>
      </c>
      <c r="B88" s="75">
        <v>117357756</v>
      </c>
      <c r="C88" s="68" t="s">
        <v>57</v>
      </c>
      <c r="D88" s="66" t="s">
        <v>280</v>
      </c>
      <c r="E88" s="68" t="s">
        <v>123</v>
      </c>
      <c r="F88" s="68" t="s">
        <v>101</v>
      </c>
      <c r="G88" s="68" t="s">
        <v>138</v>
      </c>
      <c r="H88" s="69" t="s">
        <v>270</v>
      </c>
      <c r="I88" s="70">
        <v>44608</v>
      </c>
      <c r="J88" s="74"/>
      <c r="K88" s="86">
        <v>10000</v>
      </c>
      <c r="L88" s="73">
        <f t="shared" si="9"/>
        <v>287</v>
      </c>
      <c r="M88" s="73">
        <f t="shared" si="10"/>
        <v>709.99999999999989</v>
      </c>
      <c r="N88" s="73">
        <f t="shared" si="11"/>
        <v>120</v>
      </c>
      <c r="O88" s="73">
        <f t="shared" si="12"/>
        <v>304</v>
      </c>
      <c r="P88" s="73">
        <f t="shared" si="13"/>
        <v>709</v>
      </c>
      <c r="Q88" s="73">
        <v>0</v>
      </c>
      <c r="R88" s="73">
        <f t="shared" si="14"/>
        <v>2130</v>
      </c>
      <c r="S88" s="73">
        <f t="shared" si="15"/>
        <v>591</v>
      </c>
      <c r="T88" s="73">
        <f t="shared" si="16"/>
        <v>1539</v>
      </c>
      <c r="U88" s="73">
        <f t="shared" si="17"/>
        <v>9409</v>
      </c>
      <c r="V88" s="196">
        <v>111641934</v>
      </c>
    </row>
    <row r="89" spans="1:22" s="28" customFormat="1" ht="16.5" customHeight="1" x14ac:dyDescent="0.25">
      <c r="A89" s="64">
        <v>80</v>
      </c>
      <c r="B89" s="75">
        <v>201278454</v>
      </c>
      <c r="C89" s="76" t="s">
        <v>284</v>
      </c>
      <c r="D89" s="66" t="s">
        <v>285</v>
      </c>
      <c r="E89" s="68" t="s">
        <v>123</v>
      </c>
      <c r="F89" s="68" t="s">
        <v>286</v>
      </c>
      <c r="G89" s="68" t="s">
        <v>138</v>
      </c>
      <c r="H89" s="69" t="s">
        <v>272</v>
      </c>
      <c r="I89" s="70">
        <v>44678</v>
      </c>
      <c r="J89" s="71"/>
      <c r="K89" s="86">
        <v>13000</v>
      </c>
      <c r="L89" s="73">
        <f t="shared" si="9"/>
        <v>373.1</v>
      </c>
      <c r="M89" s="73">
        <f t="shared" si="10"/>
        <v>922.99999999999989</v>
      </c>
      <c r="N89" s="73">
        <f t="shared" si="11"/>
        <v>156</v>
      </c>
      <c r="O89" s="73">
        <f t="shared" si="12"/>
        <v>395.2</v>
      </c>
      <c r="P89" s="73">
        <f t="shared" si="13"/>
        <v>921.7</v>
      </c>
      <c r="Q89" s="73">
        <v>0</v>
      </c>
      <c r="R89" s="73">
        <f t="shared" si="14"/>
        <v>2769</v>
      </c>
      <c r="S89" s="73">
        <f t="shared" si="15"/>
        <v>768.3</v>
      </c>
      <c r="T89" s="73">
        <f t="shared" si="16"/>
        <v>2000.7</v>
      </c>
      <c r="U89" s="73">
        <f t="shared" si="17"/>
        <v>12231.7</v>
      </c>
      <c r="V89" s="197">
        <v>9603510042</v>
      </c>
    </row>
    <row r="90" spans="1:22" s="28" customFormat="1" ht="16.5" customHeight="1" x14ac:dyDescent="0.25">
      <c r="A90" s="64">
        <v>81</v>
      </c>
      <c r="B90" s="75">
        <v>10400127378</v>
      </c>
      <c r="C90" s="66" t="s">
        <v>381</v>
      </c>
      <c r="D90" s="66" t="s">
        <v>362</v>
      </c>
      <c r="E90" s="66" t="s">
        <v>130</v>
      </c>
      <c r="F90" s="66" t="s">
        <v>118</v>
      </c>
      <c r="G90" s="66" t="s">
        <v>138</v>
      </c>
      <c r="H90" s="69" t="s">
        <v>270</v>
      </c>
      <c r="I90" s="70">
        <v>45030</v>
      </c>
      <c r="J90" s="71"/>
      <c r="K90" s="96">
        <v>10000</v>
      </c>
      <c r="L90" s="73">
        <f t="shared" si="9"/>
        <v>287</v>
      </c>
      <c r="M90" s="73">
        <f t="shared" si="10"/>
        <v>709.99999999999989</v>
      </c>
      <c r="N90" s="73">
        <f t="shared" si="11"/>
        <v>120</v>
      </c>
      <c r="O90" s="73">
        <f t="shared" si="12"/>
        <v>304</v>
      </c>
      <c r="P90" s="73">
        <f t="shared" si="13"/>
        <v>709</v>
      </c>
      <c r="Q90" s="73">
        <v>0</v>
      </c>
      <c r="R90" s="73">
        <f t="shared" si="14"/>
        <v>2130</v>
      </c>
      <c r="S90" s="73">
        <f t="shared" si="15"/>
        <v>591</v>
      </c>
      <c r="T90" s="73">
        <f t="shared" si="16"/>
        <v>1539</v>
      </c>
      <c r="U90" s="73">
        <f t="shared" si="17"/>
        <v>9409</v>
      </c>
      <c r="V90" s="196">
        <v>9605846477</v>
      </c>
    </row>
    <row r="91" spans="1:22" s="28" customFormat="1" ht="16.5" customHeight="1" x14ac:dyDescent="0.25">
      <c r="A91" s="64">
        <v>82</v>
      </c>
      <c r="B91" s="75">
        <v>201320454</v>
      </c>
      <c r="C91" s="66" t="s">
        <v>430</v>
      </c>
      <c r="D91" s="66" t="s">
        <v>431</v>
      </c>
      <c r="E91" s="66" t="s">
        <v>432</v>
      </c>
      <c r="F91" s="66" t="s">
        <v>433</v>
      </c>
      <c r="G91" s="66" t="s">
        <v>138</v>
      </c>
      <c r="H91" s="69" t="s">
        <v>272</v>
      </c>
      <c r="I91" s="105" t="s">
        <v>434</v>
      </c>
      <c r="J91" s="71"/>
      <c r="K91" s="96">
        <v>18000</v>
      </c>
      <c r="L91" s="73">
        <f t="shared" si="9"/>
        <v>516.6</v>
      </c>
      <c r="M91" s="73">
        <f t="shared" si="10"/>
        <v>1277.9999999999998</v>
      </c>
      <c r="N91" s="73">
        <f t="shared" si="11"/>
        <v>216</v>
      </c>
      <c r="O91" s="73">
        <f t="shared" si="12"/>
        <v>547.20000000000005</v>
      </c>
      <c r="P91" s="73">
        <f t="shared" si="13"/>
        <v>1276.2</v>
      </c>
      <c r="Q91" s="73">
        <v>0</v>
      </c>
      <c r="R91" s="73">
        <f t="shared" si="14"/>
        <v>3834</v>
      </c>
      <c r="S91" s="73">
        <f t="shared" si="15"/>
        <v>1063.8000000000002</v>
      </c>
      <c r="T91" s="73">
        <f t="shared" si="16"/>
        <v>2770.2</v>
      </c>
      <c r="U91" s="73">
        <f t="shared" si="17"/>
        <v>16936.2</v>
      </c>
      <c r="V91" s="196" t="s">
        <v>435</v>
      </c>
    </row>
    <row r="92" spans="1:22" s="28" customFormat="1" ht="16.5" customHeight="1" x14ac:dyDescent="0.25">
      <c r="A92" s="64">
        <v>83</v>
      </c>
      <c r="B92" s="75">
        <v>40221478726</v>
      </c>
      <c r="C92" s="68" t="s">
        <v>319</v>
      </c>
      <c r="D92" s="68" t="s">
        <v>320</v>
      </c>
      <c r="E92" s="68" t="s">
        <v>321</v>
      </c>
      <c r="F92" s="68" t="s">
        <v>322</v>
      </c>
      <c r="G92" s="68" t="s">
        <v>138</v>
      </c>
      <c r="H92" s="69" t="s">
        <v>272</v>
      </c>
      <c r="I92" s="70">
        <v>44774</v>
      </c>
      <c r="J92" s="102"/>
      <c r="K92" s="97">
        <v>18000</v>
      </c>
      <c r="L92" s="73">
        <f t="shared" si="9"/>
        <v>516.6</v>
      </c>
      <c r="M92" s="73">
        <f t="shared" si="10"/>
        <v>1277.9999999999998</v>
      </c>
      <c r="N92" s="73">
        <f t="shared" si="11"/>
        <v>216</v>
      </c>
      <c r="O92" s="73">
        <f t="shared" si="12"/>
        <v>547.20000000000005</v>
      </c>
      <c r="P92" s="73">
        <f t="shared" si="13"/>
        <v>1276.2</v>
      </c>
      <c r="Q92" s="73">
        <v>0</v>
      </c>
      <c r="R92" s="73">
        <f t="shared" si="14"/>
        <v>3834</v>
      </c>
      <c r="S92" s="73">
        <f t="shared" si="15"/>
        <v>1063.8000000000002</v>
      </c>
      <c r="T92" s="73">
        <f t="shared" si="16"/>
        <v>2770.2</v>
      </c>
      <c r="U92" s="73">
        <f t="shared" si="17"/>
        <v>16936.2</v>
      </c>
      <c r="V92" s="197" t="s">
        <v>323</v>
      </c>
    </row>
    <row r="93" spans="1:22" s="28" customFormat="1" ht="16.5" customHeight="1" x14ac:dyDescent="0.25">
      <c r="A93" s="64">
        <v>84</v>
      </c>
      <c r="B93" s="75">
        <v>201219417</v>
      </c>
      <c r="C93" s="66" t="s">
        <v>451</v>
      </c>
      <c r="D93" s="66" t="s">
        <v>452</v>
      </c>
      <c r="E93" s="66" t="s">
        <v>384</v>
      </c>
      <c r="F93" s="66" t="s">
        <v>450</v>
      </c>
      <c r="G93" s="66" t="s">
        <v>138</v>
      </c>
      <c r="H93" s="69" t="s">
        <v>271</v>
      </c>
      <c r="I93" s="95">
        <v>45232</v>
      </c>
      <c r="J93" s="71"/>
      <c r="K93" s="96">
        <v>10000</v>
      </c>
      <c r="L93" s="73">
        <f t="shared" si="9"/>
        <v>287</v>
      </c>
      <c r="M93" s="73">
        <f t="shared" si="10"/>
        <v>709.99999999999989</v>
      </c>
      <c r="N93" s="73">
        <f t="shared" si="11"/>
        <v>120</v>
      </c>
      <c r="O93" s="73">
        <f t="shared" si="12"/>
        <v>304</v>
      </c>
      <c r="P93" s="73">
        <f t="shared" si="13"/>
        <v>709</v>
      </c>
      <c r="Q93" s="73">
        <v>0</v>
      </c>
      <c r="R93" s="73">
        <f t="shared" si="14"/>
        <v>2130</v>
      </c>
      <c r="S93" s="73">
        <f t="shared" si="15"/>
        <v>591</v>
      </c>
      <c r="T93" s="73">
        <f t="shared" si="16"/>
        <v>1539</v>
      </c>
      <c r="U93" s="73">
        <f t="shared" si="17"/>
        <v>9409</v>
      </c>
      <c r="V93" s="196">
        <v>9606471836</v>
      </c>
    </row>
    <row r="94" spans="1:22" s="28" customFormat="1" ht="16.5" customHeight="1" x14ac:dyDescent="0.25">
      <c r="A94" s="64">
        <v>85</v>
      </c>
      <c r="B94" s="75">
        <v>40226207823</v>
      </c>
      <c r="C94" s="66" t="s">
        <v>233</v>
      </c>
      <c r="D94" s="68" t="s">
        <v>234</v>
      </c>
      <c r="E94" s="68" t="s">
        <v>123</v>
      </c>
      <c r="F94" s="68" t="s">
        <v>377</v>
      </c>
      <c r="G94" s="68" t="s">
        <v>138</v>
      </c>
      <c r="H94" s="69" t="s">
        <v>270</v>
      </c>
      <c r="I94" s="70">
        <v>44621</v>
      </c>
      <c r="J94" s="71"/>
      <c r="K94" s="86">
        <v>10000</v>
      </c>
      <c r="L94" s="73">
        <f t="shared" si="9"/>
        <v>287</v>
      </c>
      <c r="M94" s="73">
        <f t="shared" si="10"/>
        <v>709.99999999999989</v>
      </c>
      <c r="N94" s="73">
        <f t="shared" si="11"/>
        <v>120</v>
      </c>
      <c r="O94" s="73">
        <f t="shared" si="12"/>
        <v>304</v>
      </c>
      <c r="P94" s="73">
        <f t="shared" si="13"/>
        <v>709</v>
      </c>
      <c r="Q94" s="73">
        <v>0</v>
      </c>
      <c r="R94" s="73">
        <f t="shared" si="14"/>
        <v>2130</v>
      </c>
      <c r="S94" s="73">
        <f t="shared" si="15"/>
        <v>591</v>
      </c>
      <c r="T94" s="73">
        <f t="shared" si="16"/>
        <v>1539</v>
      </c>
      <c r="U94" s="73">
        <f t="shared" si="17"/>
        <v>9409</v>
      </c>
      <c r="V94" s="196">
        <v>9603815916</v>
      </c>
    </row>
    <row r="95" spans="1:22" s="28" customFormat="1" ht="16.5" customHeight="1" x14ac:dyDescent="0.25">
      <c r="A95" s="64">
        <v>86</v>
      </c>
      <c r="B95" s="75">
        <v>40238771675</v>
      </c>
      <c r="C95" s="68" t="s">
        <v>312</v>
      </c>
      <c r="D95" s="66" t="s">
        <v>313</v>
      </c>
      <c r="E95" s="68" t="s">
        <v>123</v>
      </c>
      <c r="F95" s="68" t="s">
        <v>101</v>
      </c>
      <c r="G95" s="68" t="s">
        <v>138</v>
      </c>
      <c r="H95" s="69" t="s">
        <v>270</v>
      </c>
      <c r="I95" s="70">
        <v>44764</v>
      </c>
      <c r="J95" s="71"/>
      <c r="K95" s="86">
        <v>10000</v>
      </c>
      <c r="L95" s="73">
        <f t="shared" si="9"/>
        <v>287</v>
      </c>
      <c r="M95" s="73">
        <f t="shared" si="10"/>
        <v>709.99999999999989</v>
      </c>
      <c r="N95" s="73">
        <f t="shared" si="11"/>
        <v>120</v>
      </c>
      <c r="O95" s="73">
        <f t="shared" si="12"/>
        <v>304</v>
      </c>
      <c r="P95" s="73">
        <f t="shared" si="13"/>
        <v>709</v>
      </c>
      <c r="Q95" s="73">
        <v>0</v>
      </c>
      <c r="R95" s="73">
        <f t="shared" si="14"/>
        <v>2130</v>
      </c>
      <c r="S95" s="73">
        <f t="shared" si="15"/>
        <v>591</v>
      </c>
      <c r="T95" s="73">
        <f t="shared" si="16"/>
        <v>1539</v>
      </c>
      <c r="U95" s="73">
        <f t="shared" si="17"/>
        <v>9409</v>
      </c>
      <c r="V95" s="196">
        <v>9605052241</v>
      </c>
    </row>
    <row r="96" spans="1:22" s="28" customFormat="1" ht="16.5" customHeight="1" x14ac:dyDescent="0.25">
      <c r="A96" s="64">
        <v>87</v>
      </c>
      <c r="B96" s="75">
        <v>40221556794</v>
      </c>
      <c r="C96" s="68" t="s">
        <v>300</v>
      </c>
      <c r="D96" s="66" t="s">
        <v>301</v>
      </c>
      <c r="E96" s="68" t="s">
        <v>131</v>
      </c>
      <c r="F96" s="68" t="s">
        <v>264</v>
      </c>
      <c r="G96" s="68" t="s">
        <v>138</v>
      </c>
      <c r="H96" s="69" t="s">
        <v>270</v>
      </c>
      <c r="I96" s="70">
        <v>44713</v>
      </c>
      <c r="J96" s="71"/>
      <c r="K96" s="97">
        <v>12000</v>
      </c>
      <c r="L96" s="73">
        <f t="shared" si="9"/>
        <v>344.4</v>
      </c>
      <c r="M96" s="73">
        <f t="shared" si="10"/>
        <v>851.99999999999989</v>
      </c>
      <c r="N96" s="73">
        <f t="shared" si="11"/>
        <v>144</v>
      </c>
      <c r="O96" s="73">
        <f t="shared" si="12"/>
        <v>364.8</v>
      </c>
      <c r="P96" s="73">
        <f t="shared" si="13"/>
        <v>850.80000000000007</v>
      </c>
      <c r="Q96" s="73">
        <v>0</v>
      </c>
      <c r="R96" s="73">
        <f t="shared" si="14"/>
        <v>2556</v>
      </c>
      <c r="S96" s="73">
        <f t="shared" si="15"/>
        <v>709.2</v>
      </c>
      <c r="T96" s="73">
        <f t="shared" si="16"/>
        <v>1846.8</v>
      </c>
      <c r="U96" s="73">
        <f t="shared" si="17"/>
        <v>11290.8</v>
      </c>
      <c r="V96" s="196">
        <v>9601693771</v>
      </c>
    </row>
    <row r="97" spans="1:22" s="28" customFormat="1" ht="16.5" customHeight="1" x14ac:dyDescent="0.25">
      <c r="A97" s="64">
        <v>88</v>
      </c>
      <c r="B97" s="75">
        <v>201564903</v>
      </c>
      <c r="C97" s="66" t="s">
        <v>422</v>
      </c>
      <c r="D97" s="66" t="s">
        <v>423</v>
      </c>
      <c r="E97" s="66" t="s">
        <v>123</v>
      </c>
      <c r="F97" s="66" t="s">
        <v>421</v>
      </c>
      <c r="G97" s="66" t="s">
        <v>138</v>
      </c>
      <c r="H97" s="69" t="s">
        <v>270</v>
      </c>
      <c r="I97" s="95">
        <v>45240</v>
      </c>
      <c r="J97" s="71"/>
      <c r="K97" s="96">
        <v>10000</v>
      </c>
      <c r="L97" s="73">
        <f t="shared" si="9"/>
        <v>287</v>
      </c>
      <c r="M97" s="73">
        <f t="shared" si="10"/>
        <v>709.99999999999989</v>
      </c>
      <c r="N97" s="73">
        <f t="shared" si="11"/>
        <v>120</v>
      </c>
      <c r="O97" s="73">
        <f t="shared" si="12"/>
        <v>304</v>
      </c>
      <c r="P97" s="73">
        <f t="shared" si="13"/>
        <v>709</v>
      </c>
      <c r="Q97" s="73">
        <v>0</v>
      </c>
      <c r="R97" s="73">
        <f t="shared" si="14"/>
        <v>2130</v>
      </c>
      <c r="S97" s="73">
        <f t="shared" si="15"/>
        <v>591</v>
      </c>
      <c r="T97" s="73">
        <f t="shared" si="16"/>
        <v>1539</v>
      </c>
      <c r="U97" s="73">
        <f t="shared" si="17"/>
        <v>9409</v>
      </c>
      <c r="V97" s="196">
        <v>9606475293</v>
      </c>
    </row>
    <row r="98" spans="1:22" s="28" customFormat="1" ht="16.5" customHeight="1" x14ac:dyDescent="0.25">
      <c r="A98" s="64">
        <v>89</v>
      </c>
      <c r="B98" s="75">
        <v>40214762839</v>
      </c>
      <c r="C98" s="68" t="s">
        <v>193</v>
      </c>
      <c r="D98" s="68" t="s">
        <v>194</v>
      </c>
      <c r="E98" s="68" t="s">
        <v>127</v>
      </c>
      <c r="F98" s="68" t="s">
        <v>115</v>
      </c>
      <c r="G98" s="68" t="s">
        <v>138</v>
      </c>
      <c r="H98" s="69" t="s">
        <v>272</v>
      </c>
      <c r="I98" s="70">
        <v>44509</v>
      </c>
      <c r="J98" s="71"/>
      <c r="K98" s="86">
        <v>15000</v>
      </c>
      <c r="L98" s="73">
        <f t="shared" si="9"/>
        <v>430.5</v>
      </c>
      <c r="M98" s="73">
        <f t="shared" si="10"/>
        <v>1065</v>
      </c>
      <c r="N98" s="73">
        <f t="shared" si="11"/>
        <v>180</v>
      </c>
      <c r="O98" s="73">
        <f t="shared" si="12"/>
        <v>456</v>
      </c>
      <c r="P98" s="73">
        <f t="shared" si="13"/>
        <v>1063.5</v>
      </c>
      <c r="Q98" s="73">
        <v>0</v>
      </c>
      <c r="R98" s="73">
        <f t="shared" si="14"/>
        <v>3195</v>
      </c>
      <c r="S98" s="73">
        <f t="shared" si="15"/>
        <v>886.5</v>
      </c>
      <c r="T98" s="73">
        <f t="shared" si="16"/>
        <v>2308.5</v>
      </c>
      <c r="U98" s="73">
        <f t="shared" si="17"/>
        <v>14113.5</v>
      </c>
      <c r="V98" s="196">
        <v>9603205161</v>
      </c>
    </row>
    <row r="99" spans="1:22" s="28" customFormat="1" ht="16.5" customHeight="1" x14ac:dyDescent="0.25">
      <c r="A99" s="64">
        <v>90</v>
      </c>
      <c r="B99" s="75">
        <v>113025936</v>
      </c>
      <c r="C99" s="66" t="s">
        <v>382</v>
      </c>
      <c r="D99" s="66" t="s">
        <v>383</v>
      </c>
      <c r="E99" s="66" t="s">
        <v>384</v>
      </c>
      <c r="F99" s="66" t="s">
        <v>385</v>
      </c>
      <c r="G99" s="66" t="s">
        <v>138</v>
      </c>
      <c r="H99" s="69" t="s">
        <v>271</v>
      </c>
      <c r="I99" s="70">
        <v>45061</v>
      </c>
      <c r="J99" s="71"/>
      <c r="K99" s="96">
        <v>18000</v>
      </c>
      <c r="L99" s="73">
        <f t="shared" si="9"/>
        <v>516.6</v>
      </c>
      <c r="M99" s="73">
        <f t="shared" si="10"/>
        <v>1277.9999999999998</v>
      </c>
      <c r="N99" s="73">
        <f t="shared" si="11"/>
        <v>216</v>
      </c>
      <c r="O99" s="73">
        <f t="shared" si="12"/>
        <v>547.20000000000005</v>
      </c>
      <c r="P99" s="73">
        <f t="shared" si="13"/>
        <v>1276.2</v>
      </c>
      <c r="Q99" s="73">
        <v>0</v>
      </c>
      <c r="R99" s="73">
        <f t="shared" si="14"/>
        <v>3834</v>
      </c>
      <c r="S99" s="73">
        <f t="shared" si="15"/>
        <v>1063.8000000000002</v>
      </c>
      <c r="T99" s="73">
        <f t="shared" si="16"/>
        <v>2770.2</v>
      </c>
      <c r="U99" s="73">
        <f t="shared" si="17"/>
        <v>16936.2</v>
      </c>
      <c r="V99" s="196">
        <v>9601501698</v>
      </c>
    </row>
    <row r="100" spans="1:22" s="28" customFormat="1" ht="16.5" customHeight="1" x14ac:dyDescent="0.25">
      <c r="A100" s="64">
        <v>91</v>
      </c>
      <c r="B100" s="75">
        <v>9300655710</v>
      </c>
      <c r="C100" s="66" t="s">
        <v>462</v>
      </c>
      <c r="D100" s="66" t="s">
        <v>463</v>
      </c>
      <c r="E100" s="66" t="s">
        <v>131</v>
      </c>
      <c r="F100" s="66" t="s">
        <v>264</v>
      </c>
      <c r="G100" s="66" t="s">
        <v>138</v>
      </c>
      <c r="H100" s="69" t="s">
        <v>270</v>
      </c>
      <c r="I100" s="95">
        <v>45261</v>
      </c>
      <c r="J100" s="71"/>
      <c r="K100" s="96">
        <v>12000</v>
      </c>
      <c r="L100" s="73">
        <f t="shared" si="9"/>
        <v>344.4</v>
      </c>
      <c r="M100" s="73">
        <f t="shared" si="10"/>
        <v>851.99999999999989</v>
      </c>
      <c r="N100" s="73">
        <f t="shared" si="11"/>
        <v>144</v>
      </c>
      <c r="O100" s="73">
        <f t="shared" si="12"/>
        <v>364.8</v>
      </c>
      <c r="P100" s="73">
        <f t="shared" si="13"/>
        <v>850.80000000000007</v>
      </c>
      <c r="Q100" s="73">
        <v>0</v>
      </c>
      <c r="R100" s="73">
        <f t="shared" si="14"/>
        <v>2556</v>
      </c>
      <c r="S100" s="73">
        <f t="shared" si="15"/>
        <v>709.2</v>
      </c>
      <c r="T100" s="73">
        <f t="shared" si="16"/>
        <v>1846.8</v>
      </c>
      <c r="U100" s="73">
        <f t="shared" si="17"/>
        <v>11290.8</v>
      </c>
      <c r="V100" s="196">
        <v>230499129</v>
      </c>
    </row>
    <row r="101" spans="1:22" s="28" customFormat="1" ht="16.5" customHeight="1" x14ac:dyDescent="0.25">
      <c r="A101" s="64">
        <v>92</v>
      </c>
      <c r="B101" s="75">
        <v>201762291</v>
      </c>
      <c r="C101" s="66" t="s">
        <v>426</v>
      </c>
      <c r="D101" s="66" t="s">
        <v>427</v>
      </c>
      <c r="E101" s="66" t="s">
        <v>131</v>
      </c>
      <c r="F101" s="66" t="s">
        <v>264</v>
      </c>
      <c r="G101" s="66" t="s">
        <v>138</v>
      </c>
      <c r="H101" s="69" t="s">
        <v>270</v>
      </c>
      <c r="I101" s="95">
        <v>45243</v>
      </c>
      <c r="J101" s="71"/>
      <c r="K101" s="96">
        <v>12000</v>
      </c>
      <c r="L101" s="73">
        <f t="shared" si="9"/>
        <v>344.4</v>
      </c>
      <c r="M101" s="73">
        <f t="shared" si="10"/>
        <v>851.99999999999989</v>
      </c>
      <c r="N101" s="73">
        <f t="shared" si="11"/>
        <v>144</v>
      </c>
      <c r="O101" s="73">
        <f t="shared" si="12"/>
        <v>364.8</v>
      </c>
      <c r="P101" s="73">
        <f t="shared" si="13"/>
        <v>850.80000000000007</v>
      </c>
      <c r="Q101" s="73">
        <v>0</v>
      </c>
      <c r="R101" s="73">
        <f t="shared" si="14"/>
        <v>2556</v>
      </c>
      <c r="S101" s="73">
        <f t="shared" si="15"/>
        <v>709.2</v>
      </c>
      <c r="T101" s="73">
        <f t="shared" si="16"/>
        <v>1846.8</v>
      </c>
      <c r="U101" s="73">
        <f t="shared" si="17"/>
        <v>11290.8</v>
      </c>
      <c r="V101" s="196">
        <v>9606451859</v>
      </c>
    </row>
    <row r="102" spans="1:22" s="28" customFormat="1" ht="16.5" customHeight="1" x14ac:dyDescent="0.25">
      <c r="A102" s="64">
        <v>93</v>
      </c>
      <c r="B102" s="75">
        <v>201659885</v>
      </c>
      <c r="C102" s="66" t="s">
        <v>428</v>
      </c>
      <c r="D102" s="66" t="s">
        <v>429</v>
      </c>
      <c r="E102" s="66" t="s">
        <v>131</v>
      </c>
      <c r="F102" s="66" t="s">
        <v>264</v>
      </c>
      <c r="G102" s="66" t="s">
        <v>138</v>
      </c>
      <c r="H102" s="69" t="s">
        <v>270</v>
      </c>
      <c r="I102" s="95">
        <v>45231</v>
      </c>
      <c r="J102" s="71"/>
      <c r="K102" s="96">
        <v>12000</v>
      </c>
      <c r="L102" s="73">
        <f t="shared" si="9"/>
        <v>344.4</v>
      </c>
      <c r="M102" s="73">
        <f t="shared" si="10"/>
        <v>851.99999999999989</v>
      </c>
      <c r="N102" s="73">
        <f t="shared" si="11"/>
        <v>144</v>
      </c>
      <c r="O102" s="73">
        <f t="shared" si="12"/>
        <v>364.8</v>
      </c>
      <c r="P102" s="73">
        <f t="shared" si="13"/>
        <v>850.80000000000007</v>
      </c>
      <c r="Q102" s="73">
        <v>0</v>
      </c>
      <c r="R102" s="73">
        <f t="shared" si="14"/>
        <v>2556</v>
      </c>
      <c r="S102" s="73">
        <f t="shared" si="15"/>
        <v>709.2</v>
      </c>
      <c r="T102" s="73">
        <f t="shared" si="16"/>
        <v>1846.8</v>
      </c>
      <c r="U102" s="73">
        <f t="shared" si="17"/>
        <v>11290.8</v>
      </c>
      <c r="V102" s="196">
        <v>9602021715</v>
      </c>
    </row>
    <row r="103" spans="1:22" s="28" customFormat="1" ht="16.5" customHeight="1" x14ac:dyDescent="0.25">
      <c r="A103" s="64">
        <v>94</v>
      </c>
      <c r="B103" s="75">
        <v>200976843</v>
      </c>
      <c r="C103" s="66" t="s">
        <v>205</v>
      </c>
      <c r="D103" s="68" t="s">
        <v>206</v>
      </c>
      <c r="E103" s="68" t="s">
        <v>113</v>
      </c>
      <c r="F103" s="68" t="s">
        <v>222</v>
      </c>
      <c r="G103" s="68" t="s">
        <v>138</v>
      </c>
      <c r="H103" s="69" t="s">
        <v>270</v>
      </c>
      <c r="I103" s="70">
        <v>44531</v>
      </c>
      <c r="J103" s="71"/>
      <c r="K103" s="86">
        <v>13000</v>
      </c>
      <c r="L103" s="73">
        <f t="shared" si="9"/>
        <v>373.1</v>
      </c>
      <c r="M103" s="73">
        <f t="shared" si="10"/>
        <v>922.99999999999989</v>
      </c>
      <c r="N103" s="73">
        <f t="shared" si="11"/>
        <v>156</v>
      </c>
      <c r="O103" s="73">
        <f t="shared" si="12"/>
        <v>395.2</v>
      </c>
      <c r="P103" s="73">
        <f t="shared" si="13"/>
        <v>921.7</v>
      </c>
      <c r="Q103" s="73">
        <v>0</v>
      </c>
      <c r="R103" s="73">
        <f t="shared" si="14"/>
        <v>2769</v>
      </c>
      <c r="S103" s="73">
        <f t="shared" si="15"/>
        <v>768.3</v>
      </c>
      <c r="T103" s="73">
        <f t="shared" si="16"/>
        <v>2000.7</v>
      </c>
      <c r="U103" s="73">
        <f t="shared" si="17"/>
        <v>12231.7</v>
      </c>
      <c r="V103" s="196">
        <v>9603409486</v>
      </c>
    </row>
    <row r="104" spans="1:22" s="28" customFormat="1" ht="16.5" customHeight="1" x14ac:dyDescent="0.25">
      <c r="A104" s="64">
        <v>95</v>
      </c>
      <c r="B104" s="75">
        <v>200317444</v>
      </c>
      <c r="C104" s="68" t="s">
        <v>584</v>
      </c>
      <c r="D104" s="66" t="s">
        <v>259</v>
      </c>
      <c r="E104" s="68" t="s">
        <v>131</v>
      </c>
      <c r="F104" s="68" t="s">
        <v>436</v>
      </c>
      <c r="G104" s="68" t="s">
        <v>138</v>
      </c>
      <c r="H104" s="69" t="s">
        <v>270</v>
      </c>
      <c r="I104" s="70">
        <v>44531</v>
      </c>
      <c r="J104" s="71"/>
      <c r="K104" s="97">
        <v>10000</v>
      </c>
      <c r="L104" s="73">
        <f t="shared" si="9"/>
        <v>287</v>
      </c>
      <c r="M104" s="73">
        <f t="shared" si="10"/>
        <v>709.99999999999989</v>
      </c>
      <c r="N104" s="73">
        <f t="shared" si="11"/>
        <v>120</v>
      </c>
      <c r="O104" s="73">
        <f t="shared" si="12"/>
        <v>304</v>
      </c>
      <c r="P104" s="73">
        <f t="shared" si="13"/>
        <v>709</v>
      </c>
      <c r="Q104" s="73">
        <v>0</v>
      </c>
      <c r="R104" s="73">
        <f t="shared" si="14"/>
        <v>2130</v>
      </c>
      <c r="S104" s="73">
        <f t="shared" si="15"/>
        <v>591</v>
      </c>
      <c r="T104" s="73">
        <f t="shared" si="16"/>
        <v>1539</v>
      </c>
      <c r="U104" s="73">
        <f t="shared" si="17"/>
        <v>9409</v>
      </c>
      <c r="V104" s="196" t="s">
        <v>265</v>
      </c>
    </row>
    <row r="105" spans="1:22" s="28" customFormat="1" ht="16.5" customHeight="1" x14ac:dyDescent="0.25">
      <c r="A105" s="64">
        <v>96</v>
      </c>
      <c r="B105" s="75">
        <v>40223152832</v>
      </c>
      <c r="C105" s="66" t="s">
        <v>353</v>
      </c>
      <c r="D105" s="66" t="s">
        <v>354</v>
      </c>
      <c r="E105" s="66" t="s">
        <v>131</v>
      </c>
      <c r="F105" s="66" t="s">
        <v>112</v>
      </c>
      <c r="G105" s="66" t="s">
        <v>138</v>
      </c>
      <c r="H105" s="69" t="s">
        <v>270</v>
      </c>
      <c r="I105" s="70">
        <v>44866</v>
      </c>
      <c r="J105" s="71"/>
      <c r="K105" s="96">
        <v>12000</v>
      </c>
      <c r="L105" s="73">
        <f t="shared" si="9"/>
        <v>344.4</v>
      </c>
      <c r="M105" s="73">
        <f t="shared" si="10"/>
        <v>851.99999999999989</v>
      </c>
      <c r="N105" s="73">
        <f t="shared" si="11"/>
        <v>144</v>
      </c>
      <c r="O105" s="73">
        <f t="shared" si="12"/>
        <v>364.8</v>
      </c>
      <c r="P105" s="73">
        <f t="shared" si="13"/>
        <v>850.80000000000007</v>
      </c>
      <c r="Q105" s="73">
        <v>0</v>
      </c>
      <c r="R105" s="73">
        <f t="shared" si="14"/>
        <v>2556</v>
      </c>
      <c r="S105" s="73">
        <f t="shared" si="15"/>
        <v>709.2</v>
      </c>
      <c r="T105" s="73">
        <f t="shared" si="16"/>
        <v>1846.8</v>
      </c>
      <c r="U105" s="73">
        <f t="shared" si="17"/>
        <v>11290.8</v>
      </c>
      <c r="V105" s="196">
        <v>9605316557</v>
      </c>
    </row>
    <row r="106" spans="1:22" s="28" customFormat="1" ht="16.5" customHeight="1" x14ac:dyDescent="0.25">
      <c r="A106" s="64">
        <v>97</v>
      </c>
      <c r="B106" s="75">
        <v>40242901458</v>
      </c>
      <c r="C106" s="68" t="s">
        <v>197</v>
      </c>
      <c r="D106" s="68" t="s">
        <v>198</v>
      </c>
      <c r="E106" s="68" t="s">
        <v>127</v>
      </c>
      <c r="F106" s="68" t="s">
        <v>115</v>
      </c>
      <c r="G106" s="68" t="s">
        <v>138</v>
      </c>
      <c r="H106" s="69" t="s">
        <v>272</v>
      </c>
      <c r="I106" s="70">
        <v>44503</v>
      </c>
      <c r="J106" s="71"/>
      <c r="K106" s="86">
        <v>15000</v>
      </c>
      <c r="L106" s="73">
        <f t="shared" si="9"/>
        <v>430.5</v>
      </c>
      <c r="M106" s="73">
        <f t="shared" si="10"/>
        <v>1065</v>
      </c>
      <c r="N106" s="73">
        <f t="shared" si="11"/>
        <v>180</v>
      </c>
      <c r="O106" s="73">
        <f t="shared" si="12"/>
        <v>456</v>
      </c>
      <c r="P106" s="73">
        <f t="shared" si="13"/>
        <v>1063.5</v>
      </c>
      <c r="Q106" s="73">
        <v>0</v>
      </c>
      <c r="R106" s="73">
        <f t="shared" si="14"/>
        <v>3195</v>
      </c>
      <c r="S106" s="73">
        <f t="shared" si="15"/>
        <v>886.5</v>
      </c>
      <c r="T106" s="73">
        <f t="shared" si="16"/>
        <v>2308.5</v>
      </c>
      <c r="U106" s="73">
        <f t="shared" si="17"/>
        <v>14113.5</v>
      </c>
      <c r="V106" s="196">
        <v>9604244968</v>
      </c>
    </row>
    <row r="107" spans="1:22" s="28" customFormat="1" ht="16.5" customHeight="1" x14ac:dyDescent="0.25">
      <c r="A107" s="64">
        <v>98</v>
      </c>
      <c r="B107" s="75">
        <v>201770146</v>
      </c>
      <c r="C107" s="66" t="s">
        <v>408</v>
      </c>
      <c r="D107" s="66" t="s">
        <v>409</v>
      </c>
      <c r="E107" s="66" t="s">
        <v>133</v>
      </c>
      <c r="F107" s="66" t="s">
        <v>410</v>
      </c>
      <c r="G107" s="66" t="s">
        <v>138</v>
      </c>
      <c r="H107" s="69" t="s">
        <v>272</v>
      </c>
      <c r="I107" s="95">
        <v>45174</v>
      </c>
      <c r="J107" s="71"/>
      <c r="K107" s="96">
        <v>18000</v>
      </c>
      <c r="L107" s="73">
        <f t="shared" si="9"/>
        <v>516.6</v>
      </c>
      <c r="M107" s="73">
        <f t="shared" si="10"/>
        <v>1277.9999999999998</v>
      </c>
      <c r="N107" s="73">
        <f t="shared" si="11"/>
        <v>216</v>
      </c>
      <c r="O107" s="73">
        <f t="shared" si="12"/>
        <v>547.20000000000005</v>
      </c>
      <c r="P107" s="73">
        <f t="shared" si="13"/>
        <v>1276.2</v>
      </c>
      <c r="Q107" s="73">
        <v>0</v>
      </c>
      <c r="R107" s="73">
        <f t="shared" si="14"/>
        <v>3834</v>
      </c>
      <c r="S107" s="73">
        <f t="shared" si="15"/>
        <v>1063.8000000000002</v>
      </c>
      <c r="T107" s="73">
        <f t="shared" si="16"/>
        <v>2770.2</v>
      </c>
      <c r="U107" s="73">
        <f t="shared" si="17"/>
        <v>16936.2</v>
      </c>
      <c r="V107" s="196">
        <v>9606217612</v>
      </c>
    </row>
    <row r="108" spans="1:22" s="28" customFormat="1" ht="16.5" customHeight="1" x14ac:dyDescent="0.25">
      <c r="A108" s="64">
        <v>99</v>
      </c>
      <c r="B108" s="75">
        <v>7300000309</v>
      </c>
      <c r="C108" s="66" t="s">
        <v>346</v>
      </c>
      <c r="D108" s="66" t="s">
        <v>347</v>
      </c>
      <c r="E108" s="66" t="s">
        <v>187</v>
      </c>
      <c r="F108" s="66" t="s">
        <v>127</v>
      </c>
      <c r="G108" s="68" t="s">
        <v>138</v>
      </c>
      <c r="H108" s="69" t="s">
        <v>272</v>
      </c>
      <c r="I108" s="70">
        <v>44835</v>
      </c>
      <c r="J108" s="71"/>
      <c r="K108" s="96">
        <v>15000</v>
      </c>
      <c r="L108" s="73">
        <f t="shared" si="9"/>
        <v>430.5</v>
      </c>
      <c r="M108" s="73">
        <f t="shared" si="10"/>
        <v>1065</v>
      </c>
      <c r="N108" s="73">
        <f t="shared" si="11"/>
        <v>180</v>
      </c>
      <c r="O108" s="73">
        <f t="shared" si="12"/>
        <v>456</v>
      </c>
      <c r="P108" s="73">
        <f t="shared" si="13"/>
        <v>1063.5</v>
      </c>
      <c r="Q108" s="73">
        <v>0</v>
      </c>
      <c r="R108" s="73">
        <f t="shared" si="14"/>
        <v>3195</v>
      </c>
      <c r="S108" s="73">
        <f t="shared" si="15"/>
        <v>886.5</v>
      </c>
      <c r="T108" s="73">
        <f t="shared" si="16"/>
        <v>2308.5</v>
      </c>
      <c r="U108" s="73">
        <f t="shared" si="17"/>
        <v>14113.5</v>
      </c>
      <c r="V108" s="196">
        <v>9601217921</v>
      </c>
    </row>
    <row r="109" spans="1:22" s="28" customFormat="1" ht="16.5" customHeight="1" x14ac:dyDescent="0.25">
      <c r="A109" s="64">
        <v>100</v>
      </c>
      <c r="B109" s="75">
        <v>201668613</v>
      </c>
      <c r="C109" s="68" t="s">
        <v>289</v>
      </c>
      <c r="D109" s="68" t="s">
        <v>290</v>
      </c>
      <c r="E109" s="68" t="s">
        <v>123</v>
      </c>
      <c r="F109" s="68" t="s">
        <v>118</v>
      </c>
      <c r="G109" s="68" t="s">
        <v>138</v>
      </c>
      <c r="H109" s="69" t="s">
        <v>270</v>
      </c>
      <c r="I109" s="70">
        <v>44652</v>
      </c>
      <c r="J109" s="71"/>
      <c r="K109" s="86">
        <v>10000</v>
      </c>
      <c r="L109" s="73">
        <f t="shared" si="9"/>
        <v>287</v>
      </c>
      <c r="M109" s="73">
        <f t="shared" si="10"/>
        <v>709.99999999999989</v>
      </c>
      <c r="N109" s="73">
        <f t="shared" si="11"/>
        <v>120</v>
      </c>
      <c r="O109" s="73">
        <f t="shared" si="12"/>
        <v>304</v>
      </c>
      <c r="P109" s="73">
        <f t="shared" si="13"/>
        <v>709</v>
      </c>
      <c r="Q109" s="73">
        <v>0</v>
      </c>
      <c r="R109" s="73">
        <f t="shared" si="14"/>
        <v>2130</v>
      </c>
      <c r="S109" s="73">
        <f t="shared" si="15"/>
        <v>591</v>
      </c>
      <c r="T109" s="73">
        <f t="shared" si="16"/>
        <v>1539</v>
      </c>
      <c r="U109" s="73">
        <f t="shared" si="17"/>
        <v>9409</v>
      </c>
      <c r="V109" s="196" t="s">
        <v>291</v>
      </c>
    </row>
    <row r="110" spans="1:22" s="28" customFormat="1" ht="16.5" customHeight="1" x14ac:dyDescent="0.25">
      <c r="A110" s="64">
        <v>101</v>
      </c>
      <c r="B110" s="184">
        <v>200895266</v>
      </c>
      <c r="C110" s="204" t="s">
        <v>289</v>
      </c>
      <c r="D110" s="185" t="s">
        <v>368</v>
      </c>
      <c r="E110" s="185" t="s">
        <v>130</v>
      </c>
      <c r="F110" s="185" t="s">
        <v>343</v>
      </c>
      <c r="G110" s="185" t="s">
        <v>138</v>
      </c>
      <c r="H110" s="186" t="s">
        <v>272</v>
      </c>
      <c r="I110" s="205">
        <v>44940</v>
      </c>
      <c r="J110" s="187"/>
      <c r="K110" s="188">
        <v>12000</v>
      </c>
      <c r="L110" s="73">
        <f t="shared" si="9"/>
        <v>344.4</v>
      </c>
      <c r="M110" s="73">
        <f t="shared" si="10"/>
        <v>851.99999999999989</v>
      </c>
      <c r="N110" s="73">
        <f t="shared" si="11"/>
        <v>144</v>
      </c>
      <c r="O110" s="73">
        <f t="shared" si="12"/>
        <v>364.8</v>
      </c>
      <c r="P110" s="73">
        <f t="shared" si="13"/>
        <v>850.80000000000007</v>
      </c>
      <c r="Q110" s="73">
        <v>0</v>
      </c>
      <c r="R110" s="73">
        <f t="shared" si="14"/>
        <v>2556</v>
      </c>
      <c r="S110" s="73">
        <f t="shared" si="15"/>
        <v>709.2</v>
      </c>
      <c r="T110" s="73">
        <f t="shared" si="16"/>
        <v>1846.8</v>
      </c>
      <c r="U110" s="73">
        <f t="shared" si="17"/>
        <v>11290.8</v>
      </c>
      <c r="V110" s="200">
        <v>9604297870</v>
      </c>
    </row>
    <row r="111" spans="1:22" s="28" customFormat="1" ht="16.5" customHeight="1" x14ac:dyDescent="0.25">
      <c r="A111" s="64">
        <v>102</v>
      </c>
      <c r="B111" s="75">
        <v>40223225752</v>
      </c>
      <c r="C111" s="68" t="s">
        <v>281</v>
      </c>
      <c r="D111" s="66" t="s">
        <v>391</v>
      </c>
      <c r="E111" s="66" t="s">
        <v>123</v>
      </c>
      <c r="F111" s="66" t="s">
        <v>101</v>
      </c>
      <c r="G111" s="66" t="s">
        <v>138</v>
      </c>
      <c r="H111" s="69" t="s">
        <v>270</v>
      </c>
      <c r="I111" s="95">
        <v>45113</v>
      </c>
      <c r="J111" s="71"/>
      <c r="K111" s="96">
        <v>10000</v>
      </c>
      <c r="L111" s="73">
        <f t="shared" si="9"/>
        <v>287</v>
      </c>
      <c r="M111" s="73">
        <f t="shared" si="10"/>
        <v>709.99999999999989</v>
      </c>
      <c r="N111" s="73">
        <f t="shared" si="11"/>
        <v>120</v>
      </c>
      <c r="O111" s="73">
        <f t="shared" si="12"/>
        <v>304</v>
      </c>
      <c r="P111" s="73">
        <f t="shared" si="13"/>
        <v>709</v>
      </c>
      <c r="Q111" s="73">
        <v>0</v>
      </c>
      <c r="R111" s="73">
        <f t="shared" si="14"/>
        <v>2130</v>
      </c>
      <c r="S111" s="73">
        <f t="shared" si="15"/>
        <v>591</v>
      </c>
      <c r="T111" s="73">
        <f t="shared" si="16"/>
        <v>1539</v>
      </c>
      <c r="U111" s="73">
        <f t="shared" si="17"/>
        <v>9409</v>
      </c>
      <c r="V111" s="196">
        <v>9606068974</v>
      </c>
    </row>
    <row r="112" spans="1:22" s="28" customFormat="1" ht="16.5" customHeight="1" x14ac:dyDescent="0.25">
      <c r="A112" s="64">
        <v>103</v>
      </c>
      <c r="B112" s="75">
        <v>40223268539</v>
      </c>
      <c r="C112" s="66" t="s">
        <v>478</v>
      </c>
      <c r="D112" s="66" t="s">
        <v>479</v>
      </c>
      <c r="E112" s="66" t="s">
        <v>203</v>
      </c>
      <c r="F112" s="66" t="s">
        <v>204</v>
      </c>
      <c r="G112" s="66" t="s">
        <v>138</v>
      </c>
      <c r="H112" s="69" t="s">
        <v>273</v>
      </c>
      <c r="I112" s="95">
        <v>45306</v>
      </c>
      <c r="J112" s="71"/>
      <c r="K112" s="96">
        <v>20000</v>
      </c>
      <c r="L112" s="73">
        <f t="shared" si="9"/>
        <v>574</v>
      </c>
      <c r="M112" s="73">
        <f t="shared" si="10"/>
        <v>1419.9999999999998</v>
      </c>
      <c r="N112" s="73">
        <f t="shared" si="11"/>
        <v>240</v>
      </c>
      <c r="O112" s="73">
        <f t="shared" si="12"/>
        <v>608</v>
      </c>
      <c r="P112" s="73">
        <f t="shared" si="13"/>
        <v>1418</v>
      </c>
      <c r="Q112" s="73">
        <v>0</v>
      </c>
      <c r="R112" s="73">
        <f t="shared" si="14"/>
        <v>4260</v>
      </c>
      <c r="S112" s="73">
        <f t="shared" si="15"/>
        <v>1182</v>
      </c>
      <c r="T112" s="73">
        <f t="shared" si="16"/>
        <v>3078</v>
      </c>
      <c r="U112" s="73">
        <f t="shared" si="17"/>
        <v>18818</v>
      </c>
      <c r="V112" s="196" t="s">
        <v>477</v>
      </c>
    </row>
    <row r="113" spans="1:22" s="28" customFormat="1" ht="16.5" customHeight="1" x14ac:dyDescent="0.25">
      <c r="A113" s="64">
        <v>104</v>
      </c>
      <c r="B113" s="75">
        <v>7100584213</v>
      </c>
      <c r="C113" s="76" t="s">
        <v>282</v>
      </c>
      <c r="D113" s="66" t="s">
        <v>283</v>
      </c>
      <c r="E113" s="68" t="s">
        <v>123</v>
      </c>
      <c r="F113" s="68" t="s">
        <v>269</v>
      </c>
      <c r="G113" s="68" t="s">
        <v>138</v>
      </c>
      <c r="H113" s="69" t="s">
        <v>270</v>
      </c>
      <c r="I113" s="70">
        <v>44680</v>
      </c>
      <c r="J113" s="71"/>
      <c r="K113" s="86">
        <v>10000</v>
      </c>
      <c r="L113" s="73">
        <f t="shared" si="9"/>
        <v>287</v>
      </c>
      <c r="M113" s="73">
        <f t="shared" si="10"/>
        <v>709.99999999999989</v>
      </c>
      <c r="N113" s="73">
        <f t="shared" si="11"/>
        <v>120</v>
      </c>
      <c r="O113" s="73">
        <f t="shared" si="12"/>
        <v>304</v>
      </c>
      <c r="P113" s="73">
        <f t="shared" si="13"/>
        <v>709</v>
      </c>
      <c r="Q113" s="73">
        <v>0</v>
      </c>
      <c r="R113" s="73">
        <f t="shared" si="14"/>
        <v>2130</v>
      </c>
      <c r="S113" s="73">
        <f t="shared" si="15"/>
        <v>591</v>
      </c>
      <c r="T113" s="73">
        <f t="shared" si="16"/>
        <v>1539</v>
      </c>
      <c r="U113" s="73">
        <f t="shared" si="17"/>
        <v>9409</v>
      </c>
      <c r="V113" s="197">
        <v>9604774160</v>
      </c>
    </row>
    <row r="114" spans="1:22" s="28" customFormat="1" ht="16.5" customHeight="1" x14ac:dyDescent="0.25">
      <c r="A114" s="64">
        <v>105</v>
      </c>
      <c r="B114" s="75">
        <v>40221715374</v>
      </c>
      <c r="C114" s="66" t="s">
        <v>241</v>
      </c>
      <c r="D114" s="66" t="s">
        <v>242</v>
      </c>
      <c r="E114" s="68" t="s">
        <v>221</v>
      </c>
      <c r="F114" s="68" t="s">
        <v>243</v>
      </c>
      <c r="G114" s="68" t="s">
        <v>138</v>
      </c>
      <c r="H114" s="69" t="s">
        <v>273</v>
      </c>
      <c r="I114" s="70">
        <v>44558</v>
      </c>
      <c r="J114" s="71"/>
      <c r="K114" s="86">
        <v>30000</v>
      </c>
      <c r="L114" s="73">
        <f t="shared" si="9"/>
        <v>861</v>
      </c>
      <c r="M114" s="73">
        <f t="shared" si="10"/>
        <v>2130</v>
      </c>
      <c r="N114" s="73">
        <f t="shared" si="11"/>
        <v>360</v>
      </c>
      <c r="O114" s="73">
        <f t="shared" si="12"/>
        <v>912</v>
      </c>
      <c r="P114" s="73">
        <f t="shared" si="13"/>
        <v>2127</v>
      </c>
      <c r="Q114" s="73">
        <v>0</v>
      </c>
      <c r="R114" s="73">
        <f t="shared" si="14"/>
        <v>6390</v>
      </c>
      <c r="S114" s="73">
        <f t="shared" si="15"/>
        <v>1773</v>
      </c>
      <c r="T114" s="73">
        <f t="shared" si="16"/>
        <v>4617</v>
      </c>
      <c r="U114" s="73">
        <f t="shared" si="17"/>
        <v>28227</v>
      </c>
      <c r="V114" s="196">
        <v>9603006960</v>
      </c>
    </row>
    <row r="115" spans="1:22" s="28" customFormat="1" ht="16.5" customHeight="1" x14ac:dyDescent="0.25">
      <c r="A115" s="64">
        <v>106</v>
      </c>
      <c r="B115" s="75">
        <v>200872224</v>
      </c>
      <c r="C115" s="66" t="s">
        <v>175</v>
      </c>
      <c r="D115" s="66" t="s">
        <v>176</v>
      </c>
      <c r="E115" s="66" t="s">
        <v>187</v>
      </c>
      <c r="F115" s="66" t="s">
        <v>185</v>
      </c>
      <c r="G115" s="68" t="s">
        <v>138</v>
      </c>
      <c r="H115" s="69" t="s">
        <v>271</v>
      </c>
      <c r="I115" s="70">
        <v>44491</v>
      </c>
      <c r="J115" s="71"/>
      <c r="K115" s="101">
        <v>12000</v>
      </c>
      <c r="L115" s="73">
        <f t="shared" si="9"/>
        <v>344.4</v>
      </c>
      <c r="M115" s="73">
        <f t="shared" si="10"/>
        <v>851.99999999999989</v>
      </c>
      <c r="N115" s="73">
        <f t="shared" si="11"/>
        <v>144</v>
      </c>
      <c r="O115" s="73">
        <f t="shared" si="12"/>
        <v>364.8</v>
      </c>
      <c r="P115" s="73">
        <f t="shared" si="13"/>
        <v>850.80000000000007</v>
      </c>
      <c r="Q115" s="73">
        <v>0</v>
      </c>
      <c r="R115" s="73">
        <f t="shared" si="14"/>
        <v>2556</v>
      </c>
      <c r="S115" s="73">
        <f t="shared" si="15"/>
        <v>709.2</v>
      </c>
      <c r="T115" s="73">
        <f t="shared" si="16"/>
        <v>1846.8</v>
      </c>
      <c r="U115" s="73">
        <f t="shared" si="17"/>
        <v>11290.8</v>
      </c>
      <c r="V115" s="196">
        <v>9604247640</v>
      </c>
    </row>
    <row r="116" spans="1:22" s="28" customFormat="1" ht="16.5" customHeight="1" x14ac:dyDescent="0.25">
      <c r="A116" s="64">
        <v>107</v>
      </c>
      <c r="B116" s="75">
        <v>201238805</v>
      </c>
      <c r="C116" s="66" t="s">
        <v>248</v>
      </c>
      <c r="D116" s="66" t="s">
        <v>249</v>
      </c>
      <c r="E116" s="68" t="s">
        <v>187</v>
      </c>
      <c r="F116" s="68" t="s">
        <v>255</v>
      </c>
      <c r="G116" s="68" t="s">
        <v>138</v>
      </c>
      <c r="H116" s="69" t="s">
        <v>271</v>
      </c>
      <c r="I116" s="70">
        <v>44596</v>
      </c>
      <c r="J116" s="71"/>
      <c r="K116" s="101">
        <v>15000</v>
      </c>
      <c r="L116" s="73">
        <f t="shared" si="9"/>
        <v>430.5</v>
      </c>
      <c r="M116" s="73">
        <f t="shared" si="10"/>
        <v>1065</v>
      </c>
      <c r="N116" s="73">
        <f t="shared" si="11"/>
        <v>180</v>
      </c>
      <c r="O116" s="73">
        <f t="shared" si="12"/>
        <v>456</v>
      </c>
      <c r="P116" s="73">
        <f t="shared" si="13"/>
        <v>1063.5</v>
      </c>
      <c r="Q116" s="73">
        <v>0</v>
      </c>
      <c r="R116" s="73">
        <f t="shared" si="14"/>
        <v>3195</v>
      </c>
      <c r="S116" s="73">
        <f t="shared" si="15"/>
        <v>886.5</v>
      </c>
      <c r="T116" s="73">
        <f t="shared" si="16"/>
        <v>2308.5</v>
      </c>
      <c r="U116" s="73">
        <f t="shared" si="17"/>
        <v>14113.5</v>
      </c>
      <c r="V116" s="197">
        <v>9605173906</v>
      </c>
    </row>
    <row r="117" spans="1:22" s="28" customFormat="1" ht="16.5" customHeight="1" x14ac:dyDescent="0.25">
      <c r="A117" s="64">
        <v>108</v>
      </c>
      <c r="B117" s="75">
        <v>40223573391</v>
      </c>
      <c r="C117" s="66" t="s">
        <v>366</v>
      </c>
      <c r="D117" s="66" t="s">
        <v>367</v>
      </c>
      <c r="E117" s="66" t="s">
        <v>187</v>
      </c>
      <c r="F117" s="66" t="s">
        <v>185</v>
      </c>
      <c r="G117" s="66" t="s">
        <v>138</v>
      </c>
      <c r="H117" s="69" t="s">
        <v>271</v>
      </c>
      <c r="I117" s="70">
        <v>44896</v>
      </c>
      <c r="J117" s="71"/>
      <c r="K117" s="101">
        <v>15000</v>
      </c>
      <c r="L117" s="73">
        <f t="shared" si="9"/>
        <v>430.5</v>
      </c>
      <c r="M117" s="73">
        <f t="shared" si="10"/>
        <v>1065</v>
      </c>
      <c r="N117" s="73">
        <f t="shared" si="11"/>
        <v>180</v>
      </c>
      <c r="O117" s="73">
        <f t="shared" si="12"/>
        <v>456</v>
      </c>
      <c r="P117" s="73">
        <f t="shared" si="13"/>
        <v>1063.5</v>
      </c>
      <c r="Q117" s="73">
        <v>0</v>
      </c>
      <c r="R117" s="73">
        <f t="shared" si="14"/>
        <v>3195</v>
      </c>
      <c r="S117" s="73">
        <f t="shared" si="15"/>
        <v>886.5</v>
      </c>
      <c r="T117" s="73">
        <f t="shared" si="16"/>
        <v>2308.5</v>
      </c>
      <c r="U117" s="73">
        <f t="shared" si="17"/>
        <v>14113.5</v>
      </c>
      <c r="V117" s="196">
        <v>9605413057</v>
      </c>
    </row>
    <row r="118" spans="1:22" s="28" customFormat="1" ht="16.5" customHeight="1" x14ac:dyDescent="0.25">
      <c r="A118" s="64">
        <v>109</v>
      </c>
      <c r="B118" s="75">
        <v>201561057</v>
      </c>
      <c r="C118" s="66" t="s">
        <v>395</v>
      </c>
      <c r="D118" s="66" t="s">
        <v>396</v>
      </c>
      <c r="E118" s="66" t="s">
        <v>394</v>
      </c>
      <c r="F118" s="66" t="s">
        <v>397</v>
      </c>
      <c r="G118" s="66" t="s">
        <v>138</v>
      </c>
      <c r="H118" s="69" t="s">
        <v>273</v>
      </c>
      <c r="I118" s="95">
        <v>45139</v>
      </c>
      <c r="J118" s="71"/>
      <c r="K118" s="96">
        <v>35000</v>
      </c>
      <c r="L118" s="73">
        <f t="shared" si="9"/>
        <v>1004.5</v>
      </c>
      <c r="M118" s="73">
        <f t="shared" si="10"/>
        <v>2485</v>
      </c>
      <c r="N118" s="73">
        <f t="shared" si="11"/>
        <v>420</v>
      </c>
      <c r="O118" s="73">
        <f t="shared" si="12"/>
        <v>1064</v>
      </c>
      <c r="P118" s="73">
        <f t="shared" si="13"/>
        <v>2481.5</v>
      </c>
      <c r="Q118" s="73">
        <v>0</v>
      </c>
      <c r="R118" s="73">
        <f t="shared" si="14"/>
        <v>7455</v>
      </c>
      <c r="S118" s="73">
        <f t="shared" si="15"/>
        <v>2068.5</v>
      </c>
      <c r="T118" s="73">
        <f t="shared" si="16"/>
        <v>5386.5</v>
      </c>
      <c r="U118" s="73">
        <f t="shared" si="17"/>
        <v>32931.5</v>
      </c>
      <c r="V118" s="196">
        <v>9606032586</v>
      </c>
    </row>
    <row r="119" spans="1:22" s="28" customFormat="1" ht="16.5" customHeight="1" x14ac:dyDescent="0.25">
      <c r="A119" s="64">
        <v>110</v>
      </c>
      <c r="B119" s="75">
        <v>201317211</v>
      </c>
      <c r="C119" s="68" t="s">
        <v>213</v>
      </c>
      <c r="D119" s="68" t="s">
        <v>214</v>
      </c>
      <c r="E119" s="68" t="s">
        <v>127</v>
      </c>
      <c r="F119" s="68" t="s">
        <v>223</v>
      </c>
      <c r="G119" s="68" t="s">
        <v>138</v>
      </c>
      <c r="H119" s="69" t="s">
        <v>272</v>
      </c>
      <c r="I119" s="70">
        <v>44517</v>
      </c>
      <c r="J119" s="71"/>
      <c r="K119" s="86">
        <v>18000</v>
      </c>
      <c r="L119" s="73">
        <f t="shared" si="9"/>
        <v>516.6</v>
      </c>
      <c r="M119" s="73">
        <f t="shared" si="10"/>
        <v>1277.9999999999998</v>
      </c>
      <c r="N119" s="73">
        <f t="shared" si="11"/>
        <v>216</v>
      </c>
      <c r="O119" s="73">
        <f t="shared" si="12"/>
        <v>547.20000000000005</v>
      </c>
      <c r="P119" s="73">
        <f t="shared" si="13"/>
        <v>1276.2</v>
      </c>
      <c r="Q119" s="73">
        <v>0</v>
      </c>
      <c r="R119" s="73">
        <f t="shared" si="14"/>
        <v>3834</v>
      </c>
      <c r="S119" s="73">
        <f t="shared" si="15"/>
        <v>1063.8000000000002</v>
      </c>
      <c r="T119" s="73">
        <f t="shared" si="16"/>
        <v>2770.2</v>
      </c>
      <c r="U119" s="73">
        <f t="shared" si="17"/>
        <v>16936.2</v>
      </c>
      <c r="V119" s="196" t="s">
        <v>225</v>
      </c>
    </row>
    <row r="120" spans="1:22" s="28" customFormat="1" ht="16.5" customHeight="1" x14ac:dyDescent="0.25">
      <c r="A120" s="64">
        <v>111</v>
      </c>
      <c r="B120" s="106">
        <v>201600996</v>
      </c>
      <c r="C120" s="91" t="s">
        <v>329</v>
      </c>
      <c r="D120" s="91" t="s">
        <v>330</v>
      </c>
      <c r="E120" s="68" t="s">
        <v>130</v>
      </c>
      <c r="F120" s="68" t="s">
        <v>116</v>
      </c>
      <c r="G120" s="68" t="s">
        <v>138</v>
      </c>
      <c r="H120" s="69" t="s">
        <v>272</v>
      </c>
      <c r="I120" s="70">
        <v>44774</v>
      </c>
      <c r="J120" s="102"/>
      <c r="K120" s="97">
        <v>15000</v>
      </c>
      <c r="L120" s="73">
        <f t="shared" si="9"/>
        <v>430.5</v>
      </c>
      <c r="M120" s="73">
        <f t="shared" si="10"/>
        <v>1065</v>
      </c>
      <c r="N120" s="73">
        <f t="shared" si="11"/>
        <v>180</v>
      </c>
      <c r="O120" s="73">
        <f t="shared" si="12"/>
        <v>456</v>
      </c>
      <c r="P120" s="73">
        <f t="shared" si="13"/>
        <v>1063.5</v>
      </c>
      <c r="Q120" s="73">
        <v>0</v>
      </c>
      <c r="R120" s="73">
        <f t="shared" si="14"/>
        <v>3195</v>
      </c>
      <c r="S120" s="73">
        <f t="shared" si="15"/>
        <v>886.5</v>
      </c>
      <c r="T120" s="73">
        <f t="shared" si="16"/>
        <v>2308.5</v>
      </c>
      <c r="U120" s="73">
        <f t="shared" si="17"/>
        <v>14113.5</v>
      </c>
      <c r="V120" s="197" t="s">
        <v>331</v>
      </c>
    </row>
    <row r="121" spans="1:22" s="28" customFormat="1" ht="16.5" customHeight="1" x14ac:dyDescent="0.25">
      <c r="A121" s="64">
        <v>112</v>
      </c>
      <c r="B121" s="75">
        <v>201808581</v>
      </c>
      <c r="C121" s="66" t="s">
        <v>458</v>
      </c>
      <c r="D121" s="66" t="s">
        <v>459</v>
      </c>
      <c r="E121" s="66" t="s">
        <v>432</v>
      </c>
      <c r="F121" s="66" t="s">
        <v>455</v>
      </c>
      <c r="G121" s="66" t="s">
        <v>138</v>
      </c>
      <c r="H121" s="69" t="s">
        <v>272</v>
      </c>
      <c r="I121" s="95">
        <v>45231</v>
      </c>
      <c r="J121" s="71"/>
      <c r="K121" s="96">
        <v>13000</v>
      </c>
      <c r="L121" s="73">
        <f t="shared" si="9"/>
        <v>373.1</v>
      </c>
      <c r="M121" s="73">
        <f t="shared" si="10"/>
        <v>922.99999999999989</v>
      </c>
      <c r="N121" s="73">
        <f t="shared" si="11"/>
        <v>156</v>
      </c>
      <c r="O121" s="73">
        <f t="shared" si="12"/>
        <v>395.2</v>
      </c>
      <c r="P121" s="73">
        <f t="shared" si="13"/>
        <v>921.7</v>
      </c>
      <c r="Q121" s="73">
        <v>0</v>
      </c>
      <c r="R121" s="73">
        <f t="shared" si="14"/>
        <v>2769</v>
      </c>
      <c r="S121" s="73">
        <f t="shared" si="15"/>
        <v>768.3</v>
      </c>
      <c r="T121" s="73">
        <f t="shared" si="16"/>
        <v>2000.7</v>
      </c>
      <c r="U121" s="73">
        <f t="shared" si="17"/>
        <v>12231.7</v>
      </c>
      <c r="V121" s="196">
        <v>9606477009</v>
      </c>
    </row>
    <row r="122" spans="1:22" s="28" customFormat="1" ht="16.5" customHeight="1" x14ac:dyDescent="0.25">
      <c r="A122" s="64">
        <v>113</v>
      </c>
      <c r="B122" s="75">
        <v>201408176</v>
      </c>
      <c r="C122" s="66" t="s">
        <v>252</v>
      </c>
      <c r="D122" s="66" t="s">
        <v>253</v>
      </c>
      <c r="E122" s="68" t="s">
        <v>130</v>
      </c>
      <c r="F122" s="68" t="s">
        <v>256</v>
      </c>
      <c r="G122" s="68" t="s">
        <v>138</v>
      </c>
      <c r="H122" s="69" t="s">
        <v>272</v>
      </c>
      <c r="I122" s="70">
        <v>44594</v>
      </c>
      <c r="J122" s="71"/>
      <c r="K122" s="101">
        <v>12000</v>
      </c>
      <c r="L122" s="73">
        <f t="shared" ref="L122:L167" si="18">K122*2.87%</f>
        <v>344.4</v>
      </c>
      <c r="M122" s="73">
        <f t="shared" ref="M122:M169" si="19">K122*7.1%</f>
        <v>851.99999999999989</v>
      </c>
      <c r="N122" s="73">
        <f t="shared" ref="N122:N169" si="20">(K122*1.2)/100</f>
        <v>144</v>
      </c>
      <c r="O122" s="73">
        <f t="shared" ref="O122:O169" si="21">K122*3.04%</f>
        <v>364.8</v>
      </c>
      <c r="P122" s="73">
        <f t="shared" ref="P122:P169" si="22">K122*7.09%</f>
        <v>850.80000000000007</v>
      </c>
      <c r="Q122" s="73">
        <v>0</v>
      </c>
      <c r="R122" s="73">
        <f t="shared" ref="R122:R174" si="23">SUM(L122:Q122)</f>
        <v>2556</v>
      </c>
      <c r="S122" s="73">
        <f t="shared" ref="S122:S174" si="24">L122+O122+Q122</f>
        <v>709.2</v>
      </c>
      <c r="T122" s="73">
        <f t="shared" ref="T122:T175" si="25">M122+N122+P122</f>
        <v>1846.8</v>
      </c>
      <c r="U122" s="73">
        <f t="shared" ref="U122:U175" si="26">K122-S122</f>
        <v>11290.8</v>
      </c>
      <c r="V122" s="197">
        <v>2402444842</v>
      </c>
    </row>
    <row r="123" spans="1:22" s="28" customFormat="1" ht="16.5" customHeight="1" x14ac:dyDescent="0.25">
      <c r="A123" s="64">
        <v>114</v>
      </c>
      <c r="B123" s="75">
        <v>201048378</v>
      </c>
      <c r="C123" s="66" t="s">
        <v>573</v>
      </c>
      <c r="D123" s="66" t="s">
        <v>398</v>
      </c>
      <c r="E123" s="66" t="s">
        <v>399</v>
      </c>
      <c r="F123" s="66" t="s">
        <v>400</v>
      </c>
      <c r="G123" s="66" t="s">
        <v>138</v>
      </c>
      <c r="H123" s="69" t="s">
        <v>272</v>
      </c>
      <c r="I123" s="95">
        <v>45140</v>
      </c>
      <c r="J123" s="71"/>
      <c r="K123" s="107">
        <v>18000</v>
      </c>
      <c r="L123" s="73">
        <f t="shared" si="18"/>
        <v>516.6</v>
      </c>
      <c r="M123" s="73">
        <f t="shared" si="19"/>
        <v>1277.9999999999998</v>
      </c>
      <c r="N123" s="73">
        <f t="shared" si="20"/>
        <v>216</v>
      </c>
      <c r="O123" s="73">
        <f t="shared" si="21"/>
        <v>547.20000000000005</v>
      </c>
      <c r="P123" s="73">
        <f t="shared" si="22"/>
        <v>1276.2</v>
      </c>
      <c r="Q123" s="73">
        <v>0</v>
      </c>
      <c r="R123" s="73">
        <f t="shared" si="23"/>
        <v>3834</v>
      </c>
      <c r="S123" s="73">
        <f t="shared" si="24"/>
        <v>1063.8000000000002</v>
      </c>
      <c r="T123" s="73">
        <f t="shared" si="25"/>
        <v>2770.2</v>
      </c>
      <c r="U123" s="73">
        <f t="shared" si="26"/>
        <v>16936.2</v>
      </c>
      <c r="V123" s="196">
        <v>9603591739</v>
      </c>
    </row>
    <row r="124" spans="1:22" s="28" customFormat="1" ht="16.5" customHeight="1" x14ac:dyDescent="0.25">
      <c r="A124" s="64">
        <v>115</v>
      </c>
      <c r="B124" s="75">
        <v>201599677</v>
      </c>
      <c r="C124" s="68" t="s">
        <v>211</v>
      </c>
      <c r="D124" s="68" t="s">
        <v>212</v>
      </c>
      <c r="E124" s="68" t="s">
        <v>187</v>
      </c>
      <c r="F124" s="68" t="s">
        <v>152</v>
      </c>
      <c r="G124" s="68" t="s">
        <v>138</v>
      </c>
      <c r="H124" s="69" t="s">
        <v>271</v>
      </c>
      <c r="I124" s="70">
        <v>44531</v>
      </c>
      <c r="J124" s="71"/>
      <c r="K124" s="86">
        <v>15000</v>
      </c>
      <c r="L124" s="73">
        <f t="shared" si="18"/>
        <v>430.5</v>
      </c>
      <c r="M124" s="73">
        <f t="shared" si="19"/>
        <v>1065</v>
      </c>
      <c r="N124" s="73">
        <f t="shared" si="20"/>
        <v>180</v>
      </c>
      <c r="O124" s="73">
        <f t="shared" si="21"/>
        <v>456</v>
      </c>
      <c r="P124" s="73">
        <f t="shared" si="22"/>
        <v>1063.5</v>
      </c>
      <c r="Q124" s="73">
        <v>0</v>
      </c>
      <c r="R124" s="73">
        <f t="shared" si="23"/>
        <v>3195</v>
      </c>
      <c r="S124" s="73">
        <f t="shared" si="24"/>
        <v>886.5</v>
      </c>
      <c r="T124" s="73">
        <f t="shared" si="25"/>
        <v>2308.5</v>
      </c>
      <c r="U124" s="73">
        <f t="shared" si="26"/>
        <v>14113.5</v>
      </c>
      <c r="V124" s="196">
        <v>9604255687</v>
      </c>
    </row>
    <row r="125" spans="1:22" s="28" customFormat="1" ht="16.5" customHeight="1" x14ac:dyDescent="0.25">
      <c r="A125" s="64">
        <v>116</v>
      </c>
      <c r="B125" s="75">
        <v>40235511702</v>
      </c>
      <c r="C125" s="68" t="s">
        <v>195</v>
      </c>
      <c r="D125" s="68" t="s">
        <v>196</v>
      </c>
      <c r="E125" s="68" t="s">
        <v>127</v>
      </c>
      <c r="F125" s="68" t="s">
        <v>115</v>
      </c>
      <c r="G125" s="68" t="s">
        <v>138</v>
      </c>
      <c r="H125" s="69" t="s">
        <v>272</v>
      </c>
      <c r="I125" s="70">
        <v>44478</v>
      </c>
      <c r="J125" s="71"/>
      <c r="K125" s="86">
        <v>15000</v>
      </c>
      <c r="L125" s="73">
        <f t="shared" si="18"/>
        <v>430.5</v>
      </c>
      <c r="M125" s="73">
        <f t="shared" si="19"/>
        <v>1065</v>
      </c>
      <c r="N125" s="73">
        <f t="shared" si="20"/>
        <v>180</v>
      </c>
      <c r="O125" s="73">
        <f t="shared" si="21"/>
        <v>456</v>
      </c>
      <c r="P125" s="73">
        <f t="shared" si="22"/>
        <v>1063.5</v>
      </c>
      <c r="Q125" s="73">
        <v>0</v>
      </c>
      <c r="R125" s="73">
        <f t="shared" si="23"/>
        <v>3195</v>
      </c>
      <c r="S125" s="73">
        <f t="shared" si="24"/>
        <v>886.5</v>
      </c>
      <c r="T125" s="73">
        <f t="shared" si="25"/>
        <v>2308.5</v>
      </c>
      <c r="U125" s="73">
        <f t="shared" si="26"/>
        <v>14113.5</v>
      </c>
      <c r="V125" s="196">
        <v>9604183780</v>
      </c>
    </row>
    <row r="126" spans="1:22" s="28" customFormat="1" ht="16.5" customHeight="1" x14ac:dyDescent="0.25">
      <c r="A126" s="64">
        <v>117</v>
      </c>
      <c r="B126" s="75">
        <v>40224127676</v>
      </c>
      <c r="C126" s="66" t="s">
        <v>375</v>
      </c>
      <c r="D126" s="66" t="s">
        <v>376</v>
      </c>
      <c r="E126" s="66" t="s">
        <v>356</v>
      </c>
      <c r="F126" s="66" t="s">
        <v>114</v>
      </c>
      <c r="G126" s="66" t="s">
        <v>138</v>
      </c>
      <c r="H126" s="69" t="s">
        <v>272</v>
      </c>
      <c r="I126" s="70">
        <v>44972</v>
      </c>
      <c r="J126" s="71"/>
      <c r="K126" s="96">
        <v>15000</v>
      </c>
      <c r="L126" s="73">
        <f t="shared" si="18"/>
        <v>430.5</v>
      </c>
      <c r="M126" s="73">
        <f t="shared" si="19"/>
        <v>1065</v>
      </c>
      <c r="N126" s="73">
        <f t="shared" si="20"/>
        <v>180</v>
      </c>
      <c r="O126" s="73">
        <f t="shared" si="21"/>
        <v>456</v>
      </c>
      <c r="P126" s="73">
        <f t="shared" si="22"/>
        <v>1063.5</v>
      </c>
      <c r="Q126" s="73">
        <v>0</v>
      </c>
      <c r="R126" s="73">
        <f t="shared" si="23"/>
        <v>3195</v>
      </c>
      <c r="S126" s="73">
        <f t="shared" si="24"/>
        <v>886.5</v>
      </c>
      <c r="T126" s="73">
        <f t="shared" si="25"/>
        <v>2308.5</v>
      </c>
      <c r="U126" s="73">
        <f t="shared" si="26"/>
        <v>14113.5</v>
      </c>
      <c r="V126" s="196">
        <v>9605659493</v>
      </c>
    </row>
    <row r="127" spans="1:22" s="28" customFormat="1" ht="16.5" customHeight="1" x14ac:dyDescent="0.25">
      <c r="A127" s="64">
        <v>118</v>
      </c>
      <c r="B127" s="75">
        <v>200720092</v>
      </c>
      <c r="C127" s="66" t="s">
        <v>493</v>
      </c>
      <c r="D127" s="66" t="s">
        <v>494</v>
      </c>
      <c r="E127" s="66" t="s">
        <v>123</v>
      </c>
      <c r="F127" s="66" t="s">
        <v>101</v>
      </c>
      <c r="G127" s="66" t="s">
        <v>138</v>
      </c>
      <c r="H127" s="69" t="s">
        <v>270</v>
      </c>
      <c r="I127" s="95">
        <v>45387</v>
      </c>
      <c r="J127" s="71"/>
      <c r="K127" s="96">
        <v>10000</v>
      </c>
      <c r="L127" s="73">
        <f t="shared" si="18"/>
        <v>287</v>
      </c>
      <c r="M127" s="73">
        <f t="shared" si="19"/>
        <v>709.99999999999989</v>
      </c>
      <c r="N127" s="73">
        <f t="shared" si="20"/>
        <v>120</v>
      </c>
      <c r="O127" s="73">
        <f t="shared" si="21"/>
        <v>304</v>
      </c>
      <c r="P127" s="73">
        <f t="shared" si="22"/>
        <v>709</v>
      </c>
      <c r="Q127" s="73">
        <v>0</v>
      </c>
      <c r="R127" s="73">
        <f t="shared" si="23"/>
        <v>2130</v>
      </c>
      <c r="S127" s="73">
        <f t="shared" si="24"/>
        <v>591</v>
      </c>
      <c r="T127" s="73">
        <f t="shared" si="25"/>
        <v>1539</v>
      </c>
      <c r="U127" s="73">
        <f t="shared" si="26"/>
        <v>9409</v>
      </c>
      <c r="V127" s="196">
        <v>9606979505</v>
      </c>
    </row>
    <row r="128" spans="1:22" s="28" customFormat="1" ht="16.5" customHeight="1" x14ac:dyDescent="0.25">
      <c r="A128" s="64">
        <v>119</v>
      </c>
      <c r="B128" s="75">
        <v>201739109</v>
      </c>
      <c r="C128" s="76" t="s">
        <v>495</v>
      </c>
      <c r="D128" s="66" t="s">
        <v>496</v>
      </c>
      <c r="E128" s="66" t="s">
        <v>504</v>
      </c>
      <c r="F128" s="66" t="s">
        <v>497</v>
      </c>
      <c r="G128" s="66" t="s">
        <v>138</v>
      </c>
      <c r="H128" s="69" t="s">
        <v>271</v>
      </c>
      <c r="I128" s="95">
        <v>45383</v>
      </c>
      <c r="J128" s="71"/>
      <c r="K128" s="96">
        <v>20000</v>
      </c>
      <c r="L128" s="73">
        <f t="shared" si="18"/>
        <v>574</v>
      </c>
      <c r="M128" s="73">
        <f t="shared" si="19"/>
        <v>1419.9999999999998</v>
      </c>
      <c r="N128" s="73">
        <f t="shared" si="20"/>
        <v>240</v>
      </c>
      <c r="O128" s="73">
        <f t="shared" si="21"/>
        <v>608</v>
      </c>
      <c r="P128" s="73">
        <f t="shared" si="22"/>
        <v>1418</v>
      </c>
      <c r="Q128" s="73">
        <v>0</v>
      </c>
      <c r="R128" s="73">
        <f t="shared" si="23"/>
        <v>4260</v>
      </c>
      <c r="S128" s="73">
        <f t="shared" si="24"/>
        <v>1182</v>
      </c>
      <c r="T128" s="73">
        <f t="shared" si="25"/>
        <v>3078</v>
      </c>
      <c r="U128" s="73">
        <f t="shared" si="26"/>
        <v>18818</v>
      </c>
      <c r="V128" s="196">
        <v>9606956078</v>
      </c>
    </row>
    <row r="129" spans="1:22" s="28" customFormat="1" ht="16.5" customHeight="1" x14ac:dyDescent="0.25">
      <c r="A129" s="64">
        <v>120</v>
      </c>
      <c r="B129" s="75">
        <v>1800494971</v>
      </c>
      <c r="C129" s="66" t="s">
        <v>498</v>
      </c>
      <c r="D129" s="66" t="s">
        <v>499</v>
      </c>
      <c r="E129" s="66" t="s">
        <v>113</v>
      </c>
      <c r="F129" s="66" t="s">
        <v>183</v>
      </c>
      <c r="G129" s="66" t="s">
        <v>138</v>
      </c>
      <c r="H129" s="69" t="s">
        <v>270</v>
      </c>
      <c r="I129" s="95">
        <v>45390</v>
      </c>
      <c r="J129" s="71"/>
      <c r="K129" s="96">
        <v>13000</v>
      </c>
      <c r="L129" s="73">
        <f t="shared" si="18"/>
        <v>373.1</v>
      </c>
      <c r="M129" s="73">
        <f t="shared" si="19"/>
        <v>922.99999999999989</v>
      </c>
      <c r="N129" s="73">
        <f t="shared" si="20"/>
        <v>156</v>
      </c>
      <c r="O129" s="73">
        <f t="shared" si="21"/>
        <v>395.2</v>
      </c>
      <c r="P129" s="73">
        <f t="shared" si="22"/>
        <v>921.7</v>
      </c>
      <c r="Q129" s="73">
        <v>0</v>
      </c>
      <c r="R129" s="73">
        <f t="shared" si="23"/>
        <v>2769</v>
      </c>
      <c r="S129" s="73">
        <f t="shared" si="24"/>
        <v>768.3</v>
      </c>
      <c r="T129" s="73">
        <f t="shared" si="25"/>
        <v>2000.7</v>
      </c>
      <c r="U129" s="73">
        <f t="shared" si="26"/>
        <v>12231.7</v>
      </c>
      <c r="V129" s="196">
        <v>9606992950</v>
      </c>
    </row>
    <row r="130" spans="1:22" s="28" customFormat="1" ht="16.5" customHeight="1" x14ac:dyDescent="0.25">
      <c r="A130" s="64">
        <v>121</v>
      </c>
      <c r="B130" s="75">
        <v>200249324</v>
      </c>
      <c r="C130" s="66" t="s">
        <v>500</v>
      </c>
      <c r="D130" s="66" t="s">
        <v>501</v>
      </c>
      <c r="E130" s="66" t="s">
        <v>123</v>
      </c>
      <c r="F130" s="66" t="s">
        <v>421</v>
      </c>
      <c r="G130" s="66" t="s">
        <v>138</v>
      </c>
      <c r="H130" s="69" t="s">
        <v>270</v>
      </c>
      <c r="I130" s="95">
        <v>45390</v>
      </c>
      <c r="J130" s="71"/>
      <c r="K130" s="96">
        <v>10000</v>
      </c>
      <c r="L130" s="73">
        <f t="shared" si="18"/>
        <v>287</v>
      </c>
      <c r="M130" s="73">
        <f t="shared" si="19"/>
        <v>709.99999999999989</v>
      </c>
      <c r="N130" s="73">
        <f t="shared" si="20"/>
        <v>120</v>
      </c>
      <c r="O130" s="73">
        <f t="shared" si="21"/>
        <v>304</v>
      </c>
      <c r="P130" s="73">
        <f t="shared" si="22"/>
        <v>709</v>
      </c>
      <c r="Q130" s="73">
        <v>0</v>
      </c>
      <c r="R130" s="73">
        <f t="shared" si="23"/>
        <v>2130</v>
      </c>
      <c r="S130" s="73">
        <f t="shared" si="24"/>
        <v>591</v>
      </c>
      <c r="T130" s="73">
        <f t="shared" si="25"/>
        <v>1539</v>
      </c>
      <c r="U130" s="73">
        <f t="shared" si="26"/>
        <v>9409</v>
      </c>
      <c r="V130" s="196" t="s">
        <v>540</v>
      </c>
    </row>
    <row r="131" spans="1:22" s="28" customFormat="1" ht="16.5" customHeight="1" x14ac:dyDescent="0.25">
      <c r="A131" s="64">
        <v>122</v>
      </c>
      <c r="B131" s="75">
        <v>201760501</v>
      </c>
      <c r="C131" s="66" t="s">
        <v>502</v>
      </c>
      <c r="D131" s="66" t="s">
        <v>503</v>
      </c>
      <c r="E131" s="66" t="s">
        <v>113</v>
      </c>
      <c r="F131" s="66" t="s">
        <v>183</v>
      </c>
      <c r="G131" s="66" t="s">
        <v>138</v>
      </c>
      <c r="H131" s="69" t="s">
        <v>270</v>
      </c>
      <c r="I131" s="95">
        <v>45387</v>
      </c>
      <c r="J131" s="71"/>
      <c r="K131" s="96">
        <v>13000</v>
      </c>
      <c r="L131" s="73">
        <f t="shared" si="18"/>
        <v>373.1</v>
      </c>
      <c r="M131" s="73">
        <f t="shared" si="19"/>
        <v>922.99999999999989</v>
      </c>
      <c r="N131" s="73">
        <f t="shared" si="20"/>
        <v>156</v>
      </c>
      <c r="O131" s="73">
        <f t="shared" si="21"/>
        <v>395.2</v>
      </c>
      <c r="P131" s="73">
        <f t="shared" si="22"/>
        <v>921.7</v>
      </c>
      <c r="Q131" s="73">
        <v>0</v>
      </c>
      <c r="R131" s="73">
        <f t="shared" si="23"/>
        <v>2769</v>
      </c>
      <c r="S131" s="73">
        <f t="shared" si="24"/>
        <v>768.3</v>
      </c>
      <c r="T131" s="73">
        <f t="shared" si="25"/>
        <v>2000.7</v>
      </c>
      <c r="U131" s="73">
        <f t="shared" si="26"/>
        <v>12231.7</v>
      </c>
      <c r="V131" s="196">
        <v>9607017757</v>
      </c>
    </row>
    <row r="132" spans="1:22" s="28" customFormat="1" ht="15.75" customHeight="1" x14ac:dyDescent="0.25">
      <c r="A132" s="64">
        <v>123</v>
      </c>
      <c r="B132" s="75">
        <v>201305331</v>
      </c>
      <c r="C132" s="66" t="s">
        <v>505</v>
      </c>
      <c r="D132" s="66" t="s">
        <v>506</v>
      </c>
      <c r="E132" s="66" t="s">
        <v>188</v>
      </c>
      <c r="F132" s="66" t="s">
        <v>112</v>
      </c>
      <c r="G132" s="66" t="s">
        <v>138</v>
      </c>
      <c r="H132" s="69" t="s">
        <v>270</v>
      </c>
      <c r="I132" s="95">
        <v>45392</v>
      </c>
      <c r="J132" s="71"/>
      <c r="K132" s="96">
        <v>13000</v>
      </c>
      <c r="L132" s="73">
        <f t="shared" si="18"/>
        <v>373.1</v>
      </c>
      <c r="M132" s="73">
        <f t="shared" si="19"/>
        <v>922.99999999999989</v>
      </c>
      <c r="N132" s="73">
        <f t="shared" si="20"/>
        <v>156</v>
      </c>
      <c r="O132" s="73">
        <f t="shared" si="21"/>
        <v>395.2</v>
      </c>
      <c r="P132" s="73">
        <f t="shared" si="22"/>
        <v>921.7</v>
      </c>
      <c r="Q132" s="73">
        <v>0</v>
      </c>
      <c r="R132" s="73">
        <f t="shared" si="23"/>
        <v>2769</v>
      </c>
      <c r="S132" s="73">
        <f t="shared" si="24"/>
        <v>768.3</v>
      </c>
      <c r="T132" s="73">
        <f t="shared" si="25"/>
        <v>2000.7</v>
      </c>
      <c r="U132" s="73">
        <f t="shared" si="26"/>
        <v>12231.7</v>
      </c>
      <c r="V132" s="196">
        <v>9607016449</v>
      </c>
    </row>
    <row r="133" spans="1:22" s="28" customFormat="1" ht="16.5" customHeight="1" x14ac:dyDescent="0.25">
      <c r="A133" s="64">
        <v>124</v>
      </c>
      <c r="B133" s="75">
        <v>201465051</v>
      </c>
      <c r="C133" s="66" t="s">
        <v>509</v>
      </c>
      <c r="D133" s="66" t="s">
        <v>510</v>
      </c>
      <c r="E133" s="66" t="s">
        <v>399</v>
      </c>
      <c r="F133" s="66" t="s">
        <v>511</v>
      </c>
      <c r="G133" s="66" t="s">
        <v>138</v>
      </c>
      <c r="H133" s="69" t="s">
        <v>272</v>
      </c>
      <c r="I133" s="95">
        <v>45404</v>
      </c>
      <c r="J133" s="71"/>
      <c r="K133" s="96">
        <v>15000</v>
      </c>
      <c r="L133" s="73">
        <f t="shared" si="18"/>
        <v>430.5</v>
      </c>
      <c r="M133" s="73">
        <f t="shared" si="19"/>
        <v>1065</v>
      </c>
      <c r="N133" s="73">
        <f t="shared" si="20"/>
        <v>180</v>
      </c>
      <c r="O133" s="73">
        <f t="shared" si="21"/>
        <v>456</v>
      </c>
      <c r="P133" s="73">
        <f t="shared" si="22"/>
        <v>1063.5</v>
      </c>
      <c r="Q133" s="73">
        <v>0</v>
      </c>
      <c r="R133" s="73">
        <f t="shared" si="23"/>
        <v>3195</v>
      </c>
      <c r="S133" s="73">
        <f t="shared" si="24"/>
        <v>886.5</v>
      </c>
      <c r="T133" s="73">
        <f t="shared" si="25"/>
        <v>2308.5</v>
      </c>
      <c r="U133" s="73">
        <f t="shared" si="26"/>
        <v>14113.5</v>
      </c>
      <c r="V133" s="196" t="s">
        <v>530</v>
      </c>
    </row>
    <row r="134" spans="1:22" s="28" customFormat="1" ht="16.5" customHeight="1" x14ac:dyDescent="0.25">
      <c r="A134" s="64">
        <v>125</v>
      </c>
      <c r="B134" s="75">
        <v>201257334</v>
      </c>
      <c r="C134" s="66" t="s">
        <v>512</v>
      </c>
      <c r="D134" s="66" t="s">
        <v>513</v>
      </c>
      <c r="E134" s="66" t="s">
        <v>113</v>
      </c>
      <c r="F134" s="66" t="s">
        <v>183</v>
      </c>
      <c r="G134" s="66" t="s">
        <v>138</v>
      </c>
      <c r="H134" s="69" t="s">
        <v>270</v>
      </c>
      <c r="I134" s="95">
        <v>45402</v>
      </c>
      <c r="J134" s="71"/>
      <c r="K134" s="96">
        <v>13000</v>
      </c>
      <c r="L134" s="73">
        <f t="shared" si="18"/>
        <v>373.1</v>
      </c>
      <c r="M134" s="73">
        <f t="shared" si="19"/>
        <v>922.99999999999989</v>
      </c>
      <c r="N134" s="73">
        <f t="shared" si="20"/>
        <v>156</v>
      </c>
      <c r="O134" s="73">
        <f t="shared" si="21"/>
        <v>395.2</v>
      </c>
      <c r="P134" s="73">
        <f t="shared" si="22"/>
        <v>921.7</v>
      </c>
      <c r="Q134" s="73">
        <v>0</v>
      </c>
      <c r="R134" s="73">
        <f t="shared" si="23"/>
        <v>2769</v>
      </c>
      <c r="S134" s="73">
        <f t="shared" si="24"/>
        <v>768.3</v>
      </c>
      <c r="T134" s="73">
        <f t="shared" si="25"/>
        <v>2000.7</v>
      </c>
      <c r="U134" s="73">
        <f t="shared" si="26"/>
        <v>12231.7</v>
      </c>
      <c r="V134" s="196">
        <v>9602310006</v>
      </c>
    </row>
    <row r="135" spans="1:22" s="28" customFormat="1" ht="16.5" customHeight="1" x14ac:dyDescent="0.25">
      <c r="A135" s="64">
        <v>126</v>
      </c>
      <c r="B135" s="75">
        <v>200565786</v>
      </c>
      <c r="C135" s="66" t="s">
        <v>507</v>
      </c>
      <c r="D135" s="66" t="s">
        <v>508</v>
      </c>
      <c r="E135" s="66" t="s">
        <v>130</v>
      </c>
      <c r="F135" s="66" t="s">
        <v>182</v>
      </c>
      <c r="G135" s="66" t="s">
        <v>138</v>
      </c>
      <c r="H135" s="69" t="s">
        <v>272</v>
      </c>
      <c r="I135" s="95">
        <v>45413</v>
      </c>
      <c r="J135" s="71"/>
      <c r="K135" s="96">
        <v>12000</v>
      </c>
      <c r="L135" s="73">
        <f t="shared" si="18"/>
        <v>344.4</v>
      </c>
      <c r="M135" s="73">
        <f t="shared" si="19"/>
        <v>851.99999999999989</v>
      </c>
      <c r="N135" s="73">
        <f t="shared" si="20"/>
        <v>144</v>
      </c>
      <c r="O135" s="73">
        <f t="shared" si="21"/>
        <v>364.8</v>
      </c>
      <c r="P135" s="73">
        <f t="shared" si="22"/>
        <v>850.80000000000007</v>
      </c>
      <c r="Q135" s="73">
        <v>0</v>
      </c>
      <c r="R135" s="73">
        <f t="shared" si="23"/>
        <v>2556</v>
      </c>
      <c r="S135" s="73">
        <f t="shared" si="24"/>
        <v>709.2</v>
      </c>
      <c r="T135" s="73">
        <f t="shared" si="25"/>
        <v>1846.8</v>
      </c>
      <c r="U135" s="73">
        <f t="shared" si="26"/>
        <v>11290.8</v>
      </c>
      <c r="V135" s="196">
        <v>9607089578</v>
      </c>
    </row>
    <row r="136" spans="1:22" s="29" customFormat="1" ht="16.5" customHeight="1" x14ac:dyDescent="0.25">
      <c r="A136" s="64">
        <v>127</v>
      </c>
      <c r="B136" s="75">
        <v>200919785</v>
      </c>
      <c r="C136" s="66" t="s">
        <v>514</v>
      </c>
      <c r="D136" s="66" t="s">
        <v>515</v>
      </c>
      <c r="E136" s="66" t="s">
        <v>113</v>
      </c>
      <c r="F136" s="66" t="s">
        <v>183</v>
      </c>
      <c r="G136" s="66" t="s">
        <v>138</v>
      </c>
      <c r="H136" s="69" t="s">
        <v>270</v>
      </c>
      <c r="I136" s="95">
        <v>45383</v>
      </c>
      <c r="J136" s="71"/>
      <c r="K136" s="96">
        <v>13000</v>
      </c>
      <c r="L136" s="73">
        <f t="shared" si="18"/>
        <v>373.1</v>
      </c>
      <c r="M136" s="73">
        <f t="shared" si="19"/>
        <v>922.99999999999989</v>
      </c>
      <c r="N136" s="73">
        <f t="shared" si="20"/>
        <v>156</v>
      </c>
      <c r="O136" s="73">
        <f t="shared" si="21"/>
        <v>395.2</v>
      </c>
      <c r="P136" s="73">
        <f t="shared" si="22"/>
        <v>921.7</v>
      </c>
      <c r="Q136" s="73">
        <v>0</v>
      </c>
      <c r="R136" s="73">
        <f t="shared" si="23"/>
        <v>2769</v>
      </c>
      <c r="S136" s="73">
        <f t="shared" si="24"/>
        <v>768.3</v>
      </c>
      <c r="T136" s="73">
        <f t="shared" si="25"/>
        <v>2000.7</v>
      </c>
      <c r="U136" s="73">
        <f t="shared" si="26"/>
        <v>12231.7</v>
      </c>
      <c r="V136" s="196">
        <v>9606976737</v>
      </c>
    </row>
    <row r="137" spans="1:22" s="29" customFormat="1" ht="16.5" customHeight="1" x14ac:dyDescent="0.25">
      <c r="A137" s="64">
        <v>128</v>
      </c>
      <c r="B137" s="75">
        <v>40212231100</v>
      </c>
      <c r="C137" s="66" t="s">
        <v>518</v>
      </c>
      <c r="D137" s="66" t="s">
        <v>529</v>
      </c>
      <c r="E137" s="66" t="s">
        <v>130</v>
      </c>
      <c r="F137" s="66" t="s">
        <v>519</v>
      </c>
      <c r="G137" s="66" t="s">
        <v>138</v>
      </c>
      <c r="H137" s="69" t="s">
        <v>272</v>
      </c>
      <c r="I137" s="95">
        <v>45432</v>
      </c>
      <c r="J137" s="71"/>
      <c r="K137" s="96">
        <v>15000</v>
      </c>
      <c r="L137" s="73">
        <f t="shared" si="18"/>
        <v>430.5</v>
      </c>
      <c r="M137" s="73">
        <f t="shared" si="19"/>
        <v>1065</v>
      </c>
      <c r="N137" s="73">
        <f t="shared" si="20"/>
        <v>180</v>
      </c>
      <c r="O137" s="73">
        <f t="shared" si="21"/>
        <v>456</v>
      </c>
      <c r="P137" s="73">
        <f t="shared" si="22"/>
        <v>1063.5</v>
      </c>
      <c r="Q137" s="73">
        <v>0</v>
      </c>
      <c r="R137" s="73">
        <f t="shared" si="23"/>
        <v>3195</v>
      </c>
      <c r="S137" s="73">
        <f t="shared" si="24"/>
        <v>886.5</v>
      </c>
      <c r="T137" s="73">
        <f t="shared" si="25"/>
        <v>2308.5</v>
      </c>
      <c r="U137" s="73">
        <f t="shared" si="26"/>
        <v>14113.5</v>
      </c>
      <c r="V137" s="196">
        <v>9607167976</v>
      </c>
    </row>
    <row r="138" spans="1:22" s="29" customFormat="1" ht="16.5" customHeight="1" x14ac:dyDescent="0.25">
      <c r="A138" s="64">
        <v>129</v>
      </c>
      <c r="B138" s="75">
        <v>40221586452</v>
      </c>
      <c r="C138" s="66" t="s">
        <v>520</v>
      </c>
      <c r="D138" s="66" t="s">
        <v>521</v>
      </c>
      <c r="E138" s="66" t="s">
        <v>113</v>
      </c>
      <c r="F138" s="66" t="s">
        <v>183</v>
      </c>
      <c r="G138" s="66" t="s">
        <v>138</v>
      </c>
      <c r="H138" s="69" t="s">
        <v>270</v>
      </c>
      <c r="I138" s="95">
        <v>45434</v>
      </c>
      <c r="J138" s="71"/>
      <c r="K138" s="96">
        <v>13000</v>
      </c>
      <c r="L138" s="73">
        <f t="shared" si="18"/>
        <v>373.1</v>
      </c>
      <c r="M138" s="73">
        <f t="shared" si="19"/>
        <v>922.99999999999989</v>
      </c>
      <c r="N138" s="73">
        <f t="shared" si="20"/>
        <v>156</v>
      </c>
      <c r="O138" s="73">
        <f t="shared" si="21"/>
        <v>395.2</v>
      </c>
      <c r="P138" s="73">
        <f t="shared" si="22"/>
        <v>921.7</v>
      </c>
      <c r="Q138" s="73">
        <v>0</v>
      </c>
      <c r="R138" s="73">
        <f t="shared" si="23"/>
        <v>2769</v>
      </c>
      <c r="S138" s="73">
        <f t="shared" si="24"/>
        <v>768.3</v>
      </c>
      <c r="T138" s="73">
        <f t="shared" si="25"/>
        <v>2000.7</v>
      </c>
      <c r="U138" s="73">
        <f t="shared" si="26"/>
        <v>12231.7</v>
      </c>
      <c r="V138" s="196">
        <v>9607163515</v>
      </c>
    </row>
    <row r="139" spans="1:22" s="29" customFormat="1" ht="16.5" customHeight="1" x14ac:dyDescent="0.25">
      <c r="A139" s="64">
        <v>130</v>
      </c>
      <c r="B139" s="75">
        <v>40241526355</v>
      </c>
      <c r="C139" s="66" t="s">
        <v>522</v>
      </c>
      <c r="D139" s="66" t="s">
        <v>523</v>
      </c>
      <c r="E139" s="66" t="s">
        <v>188</v>
      </c>
      <c r="F139" s="66" t="s">
        <v>524</v>
      </c>
      <c r="G139" s="66" t="s">
        <v>138</v>
      </c>
      <c r="H139" s="69" t="s">
        <v>272</v>
      </c>
      <c r="I139" s="95">
        <v>45440</v>
      </c>
      <c r="J139" s="71"/>
      <c r="K139" s="96">
        <v>13000</v>
      </c>
      <c r="L139" s="73">
        <f t="shared" si="18"/>
        <v>373.1</v>
      </c>
      <c r="M139" s="73">
        <f t="shared" si="19"/>
        <v>922.99999999999989</v>
      </c>
      <c r="N139" s="73">
        <f t="shared" si="20"/>
        <v>156</v>
      </c>
      <c r="O139" s="73">
        <f t="shared" si="21"/>
        <v>395.2</v>
      </c>
      <c r="P139" s="73">
        <f t="shared" si="22"/>
        <v>921.7</v>
      </c>
      <c r="Q139" s="73">
        <v>0</v>
      </c>
      <c r="R139" s="73">
        <f t="shared" si="23"/>
        <v>2769</v>
      </c>
      <c r="S139" s="73">
        <f t="shared" si="24"/>
        <v>768.3</v>
      </c>
      <c r="T139" s="73">
        <f t="shared" si="25"/>
        <v>2000.7</v>
      </c>
      <c r="U139" s="73">
        <f t="shared" si="26"/>
        <v>12231.7</v>
      </c>
      <c r="V139" s="196">
        <v>9607161615</v>
      </c>
    </row>
    <row r="140" spans="1:22" s="29" customFormat="1" ht="16.5" customHeight="1" x14ac:dyDescent="0.25">
      <c r="A140" s="64">
        <v>131</v>
      </c>
      <c r="B140" s="75">
        <v>201403003</v>
      </c>
      <c r="C140" s="66" t="s">
        <v>525</v>
      </c>
      <c r="D140" s="66" t="s">
        <v>526</v>
      </c>
      <c r="E140" s="66" t="s">
        <v>130</v>
      </c>
      <c r="F140" s="66" t="s">
        <v>611</v>
      </c>
      <c r="G140" s="66" t="s">
        <v>138</v>
      </c>
      <c r="H140" s="69" t="s">
        <v>270</v>
      </c>
      <c r="I140" s="105">
        <v>45443</v>
      </c>
      <c r="J140" s="71"/>
      <c r="K140" s="96">
        <v>10000</v>
      </c>
      <c r="L140" s="73">
        <f t="shared" si="18"/>
        <v>287</v>
      </c>
      <c r="M140" s="73">
        <f t="shared" si="19"/>
        <v>709.99999999999989</v>
      </c>
      <c r="N140" s="73">
        <f t="shared" si="20"/>
        <v>120</v>
      </c>
      <c r="O140" s="73">
        <f t="shared" si="21"/>
        <v>304</v>
      </c>
      <c r="P140" s="73">
        <f t="shared" si="22"/>
        <v>709</v>
      </c>
      <c r="Q140" s="73">
        <v>0</v>
      </c>
      <c r="R140" s="73">
        <f t="shared" si="23"/>
        <v>2130</v>
      </c>
      <c r="S140" s="73">
        <f t="shared" si="24"/>
        <v>591</v>
      </c>
      <c r="T140" s="73">
        <f t="shared" si="25"/>
        <v>1539</v>
      </c>
      <c r="U140" s="73">
        <f t="shared" si="26"/>
        <v>9409</v>
      </c>
      <c r="V140" s="196">
        <v>9607163890</v>
      </c>
    </row>
    <row r="141" spans="1:22" s="29" customFormat="1" ht="18" customHeight="1" x14ac:dyDescent="0.25">
      <c r="A141" s="64">
        <v>132</v>
      </c>
      <c r="B141" s="75">
        <v>40220432096</v>
      </c>
      <c r="C141" s="66" t="s">
        <v>527</v>
      </c>
      <c r="D141" s="66" t="s">
        <v>528</v>
      </c>
      <c r="E141" s="66" t="s">
        <v>415</v>
      </c>
      <c r="F141" s="66" t="s">
        <v>118</v>
      </c>
      <c r="G141" s="66" t="s">
        <v>138</v>
      </c>
      <c r="H141" s="69" t="s">
        <v>270</v>
      </c>
      <c r="I141" s="105">
        <v>45443</v>
      </c>
      <c r="J141" s="71"/>
      <c r="K141" s="96">
        <v>10000</v>
      </c>
      <c r="L141" s="73">
        <f t="shared" si="18"/>
        <v>287</v>
      </c>
      <c r="M141" s="73">
        <f t="shared" si="19"/>
        <v>709.99999999999989</v>
      </c>
      <c r="N141" s="73">
        <f t="shared" si="20"/>
        <v>120</v>
      </c>
      <c r="O141" s="73">
        <f t="shared" si="21"/>
        <v>304</v>
      </c>
      <c r="P141" s="73">
        <f t="shared" si="22"/>
        <v>709</v>
      </c>
      <c r="Q141" s="73">
        <v>0</v>
      </c>
      <c r="R141" s="73">
        <f t="shared" si="23"/>
        <v>2130</v>
      </c>
      <c r="S141" s="73">
        <f t="shared" si="24"/>
        <v>591</v>
      </c>
      <c r="T141" s="73">
        <f t="shared" si="25"/>
        <v>1539</v>
      </c>
      <c r="U141" s="73">
        <f t="shared" si="26"/>
        <v>9409</v>
      </c>
      <c r="V141" s="196">
        <v>9607171698</v>
      </c>
    </row>
    <row r="142" spans="1:22" s="28" customFormat="1" ht="16.5" customHeight="1" x14ac:dyDescent="0.25">
      <c r="A142" s="64">
        <v>133</v>
      </c>
      <c r="B142" s="75">
        <v>201802501</v>
      </c>
      <c r="C142" s="66" t="s">
        <v>531</v>
      </c>
      <c r="D142" s="66" t="s">
        <v>532</v>
      </c>
      <c r="E142" s="66" t="s">
        <v>131</v>
      </c>
      <c r="F142" s="66" t="s">
        <v>180</v>
      </c>
      <c r="G142" s="66" t="s">
        <v>138</v>
      </c>
      <c r="H142" s="69" t="s">
        <v>270</v>
      </c>
      <c r="I142" s="105">
        <v>45443</v>
      </c>
      <c r="J142" s="71"/>
      <c r="K142" s="96">
        <v>13000</v>
      </c>
      <c r="L142" s="73">
        <f t="shared" si="18"/>
        <v>373.1</v>
      </c>
      <c r="M142" s="73">
        <f t="shared" si="19"/>
        <v>922.99999999999989</v>
      </c>
      <c r="N142" s="73">
        <f t="shared" si="20"/>
        <v>156</v>
      </c>
      <c r="O142" s="73">
        <f t="shared" si="21"/>
        <v>395.2</v>
      </c>
      <c r="P142" s="73">
        <f t="shared" si="22"/>
        <v>921.7</v>
      </c>
      <c r="Q142" s="73">
        <v>0</v>
      </c>
      <c r="R142" s="73">
        <f t="shared" si="23"/>
        <v>2769</v>
      </c>
      <c r="S142" s="73">
        <f t="shared" si="24"/>
        <v>768.3</v>
      </c>
      <c r="T142" s="73">
        <f t="shared" si="25"/>
        <v>2000.7</v>
      </c>
      <c r="U142" s="73">
        <f t="shared" si="26"/>
        <v>12231.7</v>
      </c>
      <c r="V142" s="196">
        <v>9607186975</v>
      </c>
    </row>
    <row r="143" spans="1:22" s="30" customFormat="1" ht="16.5" customHeight="1" x14ac:dyDescent="0.25">
      <c r="A143" s="64">
        <v>134</v>
      </c>
      <c r="B143" s="75">
        <v>40241146444</v>
      </c>
      <c r="C143" s="66" t="s">
        <v>536</v>
      </c>
      <c r="D143" s="66" t="s">
        <v>537</v>
      </c>
      <c r="E143" s="66" t="s">
        <v>538</v>
      </c>
      <c r="F143" s="66" t="s">
        <v>539</v>
      </c>
      <c r="G143" s="66" t="s">
        <v>138</v>
      </c>
      <c r="H143" s="69" t="s">
        <v>272</v>
      </c>
      <c r="I143" s="105">
        <v>45474</v>
      </c>
      <c r="J143" s="71"/>
      <c r="K143" s="96">
        <v>10000</v>
      </c>
      <c r="L143" s="73">
        <f t="shared" si="18"/>
        <v>287</v>
      </c>
      <c r="M143" s="73">
        <f t="shared" si="19"/>
        <v>709.99999999999989</v>
      </c>
      <c r="N143" s="73">
        <f t="shared" si="20"/>
        <v>120</v>
      </c>
      <c r="O143" s="73">
        <f t="shared" si="21"/>
        <v>304</v>
      </c>
      <c r="P143" s="73">
        <f t="shared" si="22"/>
        <v>709</v>
      </c>
      <c r="Q143" s="213">
        <v>0</v>
      </c>
      <c r="R143" s="73">
        <f t="shared" si="23"/>
        <v>2130</v>
      </c>
      <c r="S143" s="73">
        <f t="shared" si="24"/>
        <v>591</v>
      </c>
      <c r="T143" s="73">
        <f t="shared" si="25"/>
        <v>1539</v>
      </c>
      <c r="U143" s="73">
        <f t="shared" si="26"/>
        <v>9409</v>
      </c>
      <c r="V143" s="196">
        <v>9607284312</v>
      </c>
    </row>
    <row r="144" spans="1:22" s="30" customFormat="1" ht="16.5" customHeight="1" x14ac:dyDescent="0.25">
      <c r="A144" s="64">
        <v>135</v>
      </c>
      <c r="B144" s="75" t="s">
        <v>610</v>
      </c>
      <c r="C144" s="66" t="s">
        <v>562</v>
      </c>
      <c r="D144" s="66" t="s">
        <v>563</v>
      </c>
      <c r="E144" s="66" t="s">
        <v>576</v>
      </c>
      <c r="F144" s="66" t="s">
        <v>564</v>
      </c>
      <c r="G144" s="66" t="s">
        <v>138</v>
      </c>
      <c r="H144" s="69" t="s">
        <v>271</v>
      </c>
      <c r="I144" s="105">
        <v>45501</v>
      </c>
      <c r="J144" s="71"/>
      <c r="K144" s="96">
        <v>25000</v>
      </c>
      <c r="L144" s="73">
        <f t="shared" si="18"/>
        <v>717.5</v>
      </c>
      <c r="M144" s="73">
        <f t="shared" si="19"/>
        <v>1774.9999999999998</v>
      </c>
      <c r="N144" s="73">
        <f t="shared" si="20"/>
        <v>300</v>
      </c>
      <c r="O144" s="73">
        <f t="shared" si="21"/>
        <v>760</v>
      </c>
      <c r="P144" s="73">
        <f t="shared" si="22"/>
        <v>1772.5000000000002</v>
      </c>
      <c r="Q144" s="213">
        <v>0</v>
      </c>
      <c r="R144" s="73">
        <f t="shared" si="23"/>
        <v>5325</v>
      </c>
      <c r="S144" s="73">
        <f t="shared" si="24"/>
        <v>1477.5</v>
      </c>
      <c r="T144" s="73">
        <f t="shared" si="25"/>
        <v>3847.5</v>
      </c>
      <c r="U144" s="73">
        <f t="shared" si="26"/>
        <v>23522.5</v>
      </c>
      <c r="V144" s="196">
        <v>9604130272</v>
      </c>
    </row>
    <row r="145" spans="1:22" s="30" customFormat="1" ht="16.5" customHeight="1" x14ac:dyDescent="0.25">
      <c r="A145" s="64">
        <v>136</v>
      </c>
      <c r="B145" s="75">
        <v>201821444</v>
      </c>
      <c r="C145" s="66" t="s">
        <v>551</v>
      </c>
      <c r="D145" s="66" t="s">
        <v>552</v>
      </c>
      <c r="E145" s="66" t="s">
        <v>577</v>
      </c>
      <c r="F145" s="66" t="s">
        <v>553</v>
      </c>
      <c r="G145" s="66" t="s">
        <v>138</v>
      </c>
      <c r="H145" s="69" t="s">
        <v>271</v>
      </c>
      <c r="I145" s="105">
        <v>45505</v>
      </c>
      <c r="J145" s="71"/>
      <c r="K145" s="96">
        <v>15000</v>
      </c>
      <c r="L145" s="73">
        <f t="shared" si="18"/>
        <v>430.5</v>
      </c>
      <c r="M145" s="73">
        <f t="shared" si="19"/>
        <v>1065</v>
      </c>
      <c r="N145" s="73">
        <f t="shared" si="20"/>
        <v>180</v>
      </c>
      <c r="O145" s="73">
        <f t="shared" si="21"/>
        <v>456</v>
      </c>
      <c r="P145" s="73">
        <f t="shared" si="22"/>
        <v>1063.5</v>
      </c>
      <c r="Q145" s="73">
        <v>0</v>
      </c>
      <c r="R145" s="73">
        <f t="shared" si="23"/>
        <v>3195</v>
      </c>
      <c r="S145" s="73">
        <f>L145+O145+Q145</f>
        <v>886.5</v>
      </c>
      <c r="T145" s="73">
        <f t="shared" si="25"/>
        <v>2308.5</v>
      </c>
      <c r="U145" s="73">
        <f t="shared" si="26"/>
        <v>14113.5</v>
      </c>
      <c r="V145" s="196">
        <v>9603025448</v>
      </c>
    </row>
    <row r="146" spans="1:22" s="30" customFormat="1" ht="44.25" customHeight="1" x14ac:dyDescent="0.25">
      <c r="A146" s="64">
        <v>137</v>
      </c>
      <c r="B146" s="75">
        <v>40232346896</v>
      </c>
      <c r="C146" s="66" t="s">
        <v>565</v>
      </c>
      <c r="D146" s="66" t="s">
        <v>566</v>
      </c>
      <c r="E146" s="66" t="s">
        <v>578</v>
      </c>
      <c r="F146" s="66" t="s">
        <v>555</v>
      </c>
      <c r="G146" s="66" t="s">
        <v>138</v>
      </c>
      <c r="H146" s="69" t="s">
        <v>272</v>
      </c>
      <c r="I146" s="105">
        <v>45505</v>
      </c>
      <c r="J146" s="71"/>
      <c r="K146" s="96">
        <v>13000</v>
      </c>
      <c r="L146" s="73">
        <f t="shared" si="18"/>
        <v>373.1</v>
      </c>
      <c r="M146" s="73">
        <f t="shared" si="19"/>
        <v>922.99999999999989</v>
      </c>
      <c r="N146" s="73">
        <f t="shared" si="20"/>
        <v>156</v>
      </c>
      <c r="O146" s="73">
        <f t="shared" si="21"/>
        <v>395.2</v>
      </c>
      <c r="P146" s="73">
        <f t="shared" si="22"/>
        <v>921.7</v>
      </c>
      <c r="Q146" s="73">
        <v>0</v>
      </c>
      <c r="R146" s="73">
        <f t="shared" si="23"/>
        <v>2769</v>
      </c>
      <c r="S146" s="73">
        <f t="shared" si="24"/>
        <v>768.3</v>
      </c>
      <c r="T146" s="73">
        <f t="shared" si="25"/>
        <v>2000.7</v>
      </c>
      <c r="U146" s="73">
        <f t="shared" si="26"/>
        <v>12231.7</v>
      </c>
      <c r="V146" s="196">
        <v>9604864178</v>
      </c>
    </row>
    <row r="147" spans="1:22" s="30" customFormat="1" ht="16.5" customHeight="1" x14ac:dyDescent="0.25">
      <c r="A147" s="64">
        <v>138</v>
      </c>
      <c r="B147" s="75">
        <v>40229609272</v>
      </c>
      <c r="C147" s="66" t="s">
        <v>558</v>
      </c>
      <c r="D147" s="66" t="s">
        <v>559</v>
      </c>
      <c r="E147" s="66" t="s">
        <v>579</v>
      </c>
      <c r="F147" s="66" t="s">
        <v>554</v>
      </c>
      <c r="G147" s="66" t="s">
        <v>138</v>
      </c>
      <c r="H147" s="69" t="s">
        <v>272</v>
      </c>
      <c r="I147" s="105">
        <v>45505</v>
      </c>
      <c r="J147" s="71"/>
      <c r="K147" s="96">
        <v>13000</v>
      </c>
      <c r="L147" s="73">
        <f t="shared" si="18"/>
        <v>373.1</v>
      </c>
      <c r="M147" s="73">
        <f t="shared" si="19"/>
        <v>922.99999999999989</v>
      </c>
      <c r="N147" s="73">
        <f t="shared" si="20"/>
        <v>156</v>
      </c>
      <c r="O147" s="73">
        <f t="shared" si="21"/>
        <v>395.2</v>
      </c>
      <c r="P147" s="73">
        <f t="shared" si="22"/>
        <v>921.7</v>
      </c>
      <c r="Q147" s="73">
        <v>0</v>
      </c>
      <c r="R147" s="73">
        <f t="shared" si="23"/>
        <v>2769</v>
      </c>
      <c r="S147" s="73">
        <f t="shared" si="24"/>
        <v>768.3</v>
      </c>
      <c r="T147" s="73">
        <f t="shared" si="25"/>
        <v>2000.7</v>
      </c>
      <c r="U147" s="73">
        <f t="shared" si="26"/>
        <v>12231.7</v>
      </c>
      <c r="V147" s="196">
        <v>9607396098</v>
      </c>
    </row>
    <row r="148" spans="1:22" s="30" customFormat="1" ht="16.5" customHeight="1" x14ac:dyDescent="0.25">
      <c r="A148" s="64">
        <v>139</v>
      </c>
      <c r="B148" s="75">
        <v>201362753</v>
      </c>
      <c r="C148" s="66" t="s">
        <v>560</v>
      </c>
      <c r="D148" s="66" t="s">
        <v>561</v>
      </c>
      <c r="E148" s="66" t="s">
        <v>123</v>
      </c>
      <c r="F148" s="66" t="s">
        <v>421</v>
      </c>
      <c r="G148" s="66" t="s">
        <v>138</v>
      </c>
      <c r="H148" s="69" t="s">
        <v>272</v>
      </c>
      <c r="I148" s="105">
        <v>45505</v>
      </c>
      <c r="J148" s="71"/>
      <c r="K148" s="96">
        <v>10000</v>
      </c>
      <c r="L148" s="73">
        <f t="shared" si="18"/>
        <v>287</v>
      </c>
      <c r="M148" s="73">
        <f t="shared" si="19"/>
        <v>709.99999999999989</v>
      </c>
      <c r="N148" s="73">
        <f t="shared" si="20"/>
        <v>120</v>
      </c>
      <c r="O148" s="73">
        <f t="shared" si="21"/>
        <v>304</v>
      </c>
      <c r="P148" s="73">
        <f t="shared" si="22"/>
        <v>709</v>
      </c>
      <c r="Q148" s="73">
        <v>0</v>
      </c>
      <c r="R148" s="73">
        <f t="shared" si="23"/>
        <v>2130</v>
      </c>
      <c r="S148" s="73">
        <f t="shared" si="24"/>
        <v>591</v>
      </c>
      <c r="T148" s="73">
        <f t="shared" si="25"/>
        <v>1539</v>
      </c>
      <c r="U148" s="73">
        <f t="shared" si="26"/>
        <v>9409</v>
      </c>
      <c r="V148" s="196">
        <v>9607412789</v>
      </c>
    </row>
    <row r="149" spans="1:22" s="30" customFormat="1" ht="16.5" customHeight="1" x14ac:dyDescent="0.25">
      <c r="A149" s="64">
        <v>140</v>
      </c>
      <c r="B149" s="75">
        <v>40242924146</v>
      </c>
      <c r="C149" s="66" t="s">
        <v>567</v>
      </c>
      <c r="D149" s="66" t="s">
        <v>568</v>
      </c>
      <c r="E149" s="66" t="s">
        <v>107</v>
      </c>
      <c r="F149" s="66" t="s">
        <v>294</v>
      </c>
      <c r="G149" s="66" t="s">
        <v>138</v>
      </c>
      <c r="H149" s="69" t="s">
        <v>272</v>
      </c>
      <c r="I149" s="105">
        <v>45505</v>
      </c>
      <c r="J149" s="71"/>
      <c r="K149" s="96">
        <v>10000</v>
      </c>
      <c r="L149" s="73">
        <f t="shared" si="18"/>
        <v>287</v>
      </c>
      <c r="M149" s="73">
        <f t="shared" si="19"/>
        <v>709.99999999999989</v>
      </c>
      <c r="N149" s="73">
        <f t="shared" si="20"/>
        <v>120</v>
      </c>
      <c r="O149" s="73">
        <f t="shared" si="21"/>
        <v>304</v>
      </c>
      <c r="P149" s="73">
        <f t="shared" si="22"/>
        <v>709</v>
      </c>
      <c r="Q149" s="73">
        <v>0</v>
      </c>
      <c r="R149" s="73">
        <f t="shared" si="23"/>
        <v>2130</v>
      </c>
      <c r="S149" s="73">
        <f t="shared" si="24"/>
        <v>591</v>
      </c>
      <c r="T149" s="73">
        <f t="shared" si="25"/>
        <v>1539</v>
      </c>
      <c r="U149" s="73">
        <f t="shared" si="26"/>
        <v>9409</v>
      </c>
      <c r="V149" s="196">
        <v>9607396547</v>
      </c>
    </row>
    <row r="150" spans="1:22" s="30" customFormat="1" ht="16.5" customHeight="1" x14ac:dyDescent="0.25">
      <c r="A150" s="64">
        <v>141</v>
      </c>
      <c r="B150" s="75">
        <v>9300749273</v>
      </c>
      <c r="C150" s="66" t="s">
        <v>569</v>
      </c>
      <c r="D150" s="66" t="s">
        <v>570</v>
      </c>
      <c r="E150" s="66" t="s">
        <v>577</v>
      </c>
      <c r="F150" s="66" t="s">
        <v>571</v>
      </c>
      <c r="G150" s="66" t="s">
        <v>138</v>
      </c>
      <c r="H150" s="69" t="s">
        <v>272</v>
      </c>
      <c r="I150" s="105">
        <v>45505</v>
      </c>
      <c r="J150" s="71"/>
      <c r="K150" s="96">
        <v>10000</v>
      </c>
      <c r="L150" s="73">
        <f t="shared" si="18"/>
        <v>287</v>
      </c>
      <c r="M150" s="73">
        <f t="shared" si="19"/>
        <v>709.99999999999989</v>
      </c>
      <c r="N150" s="73">
        <f t="shared" si="20"/>
        <v>120</v>
      </c>
      <c r="O150" s="73">
        <f t="shared" si="21"/>
        <v>304</v>
      </c>
      <c r="P150" s="73">
        <f t="shared" si="22"/>
        <v>709</v>
      </c>
      <c r="Q150" s="73">
        <v>0</v>
      </c>
      <c r="R150" s="73">
        <f t="shared" si="23"/>
        <v>2130</v>
      </c>
      <c r="S150" s="73">
        <f t="shared" si="24"/>
        <v>591</v>
      </c>
      <c r="T150" s="73">
        <f t="shared" si="25"/>
        <v>1539</v>
      </c>
      <c r="U150" s="73">
        <f t="shared" si="26"/>
        <v>9409</v>
      </c>
      <c r="V150" s="196">
        <v>9607412400</v>
      </c>
    </row>
    <row r="151" spans="1:22" s="30" customFormat="1" ht="16.5" customHeight="1" x14ac:dyDescent="0.25">
      <c r="A151" s="64">
        <v>142</v>
      </c>
      <c r="B151" s="75">
        <v>201342706</v>
      </c>
      <c r="C151" s="66" t="s">
        <v>556</v>
      </c>
      <c r="D151" s="66" t="s">
        <v>557</v>
      </c>
      <c r="E151" s="66" t="s">
        <v>591</v>
      </c>
      <c r="F151" s="66" t="s">
        <v>150</v>
      </c>
      <c r="G151" s="66" t="s">
        <v>138</v>
      </c>
      <c r="H151" s="69" t="s">
        <v>273</v>
      </c>
      <c r="I151" s="105">
        <v>45505</v>
      </c>
      <c r="J151" s="71"/>
      <c r="K151" s="96">
        <v>35000</v>
      </c>
      <c r="L151" s="73">
        <f t="shared" si="18"/>
        <v>1004.5</v>
      </c>
      <c r="M151" s="73">
        <f t="shared" si="19"/>
        <v>2485</v>
      </c>
      <c r="N151" s="73">
        <f t="shared" si="20"/>
        <v>420</v>
      </c>
      <c r="O151" s="73">
        <f t="shared" si="21"/>
        <v>1064</v>
      </c>
      <c r="P151" s="73">
        <f t="shared" si="22"/>
        <v>2481.5</v>
      </c>
      <c r="Q151" s="73">
        <v>0</v>
      </c>
      <c r="R151" s="73">
        <f t="shared" si="23"/>
        <v>7455</v>
      </c>
      <c r="S151" s="73">
        <f t="shared" si="24"/>
        <v>2068.5</v>
      </c>
      <c r="T151" s="73">
        <f t="shared" si="25"/>
        <v>5386.5</v>
      </c>
      <c r="U151" s="73">
        <f t="shared" si="26"/>
        <v>32931.5</v>
      </c>
      <c r="V151" s="196">
        <v>9600908093</v>
      </c>
    </row>
    <row r="152" spans="1:22" s="30" customFormat="1" ht="16.5" customHeight="1" x14ac:dyDescent="0.25">
      <c r="A152" s="64">
        <v>143</v>
      </c>
      <c r="B152" s="75">
        <v>201747755</v>
      </c>
      <c r="C152" s="66" t="s">
        <v>258</v>
      </c>
      <c r="D152" s="66" t="s">
        <v>581</v>
      </c>
      <c r="E152" s="66" t="s">
        <v>113</v>
      </c>
      <c r="F152" s="66" t="s">
        <v>183</v>
      </c>
      <c r="G152" s="66" t="s">
        <v>138</v>
      </c>
      <c r="H152" s="69" t="s">
        <v>270</v>
      </c>
      <c r="I152" s="105">
        <v>45536</v>
      </c>
      <c r="J152" s="71"/>
      <c r="K152" s="96">
        <v>13000</v>
      </c>
      <c r="L152" s="73">
        <f t="shared" si="18"/>
        <v>373.1</v>
      </c>
      <c r="M152" s="73">
        <f t="shared" si="19"/>
        <v>922.99999999999989</v>
      </c>
      <c r="N152" s="73">
        <f t="shared" si="20"/>
        <v>156</v>
      </c>
      <c r="O152" s="73">
        <f t="shared" si="21"/>
        <v>395.2</v>
      </c>
      <c r="P152" s="73">
        <f t="shared" si="22"/>
        <v>921.7</v>
      </c>
      <c r="Q152" s="73">
        <v>0</v>
      </c>
      <c r="R152" s="73">
        <f t="shared" si="23"/>
        <v>2769</v>
      </c>
      <c r="S152" s="73">
        <f t="shared" si="24"/>
        <v>768.3</v>
      </c>
      <c r="T152" s="73">
        <f t="shared" si="25"/>
        <v>2000.7</v>
      </c>
      <c r="U152" s="73">
        <f t="shared" si="26"/>
        <v>12231.7</v>
      </c>
      <c r="V152" s="196">
        <v>9607516122</v>
      </c>
    </row>
    <row r="153" spans="1:22" s="30" customFormat="1" ht="16.5" customHeight="1" x14ac:dyDescent="0.25">
      <c r="A153" s="64">
        <v>144</v>
      </c>
      <c r="B153" s="75">
        <v>40215738846</v>
      </c>
      <c r="C153" s="66" t="s">
        <v>588</v>
      </c>
      <c r="D153" s="66" t="s">
        <v>589</v>
      </c>
      <c r="E153" s="66" t="s">
        <v>580</v>
      </c>
      <c r="F153" s="66" t="s">
        <v>554</v>
      </c>
      <c r="G153" s="66" t="s">
        <v>138</v>
      </c>
      <c r="H153" s="69" t="s">
        <v>270</v>
      </c>
      <c r="I153" s="105">
        <v>45536</v>
      </c>
      <c r="J153" s="71"/>
      <c r="K153" s="96">
        <v>20000</v>
      </c>
      <c r="L153" s="73">
        <f t="shared" si="18"/>
        <v>574</v>
      </c>
      <c r="M153" s="73">
        <f t="shared" si="19"/>
        <v>1419.9999999999998</v>
      </c>
      <c r="N153" s="73">
        <f t="shared" si="20"/>
        <v>240</v>
      </c>
      <c r="O153" s="73">
        <f t="shared" si="21"/>
        <v>608</v>
      </c>
      <c r="P153" s="73">
        <f t="shared" si="22"/>
        <v>1418</v>
      </c>
      <c r="Q153" s="73">
        <v>0</v>
      </c>
      <c r="R153" s="73">
        <f t="shared" si="23"/>
        <v>4260</v>
      </c>
      <c r="S153" s="73">
        <f t="shared" si="24"/>
        <v>1182</v>
      </c>
      <c r="T153" s="73">
        <f t="shared" si="25"/>
        <v>3078</v>
      </c>
      <c r="U153" s="73">
        <f t="shared" si="26"/>
        <v>18818</v>
      </c>
      <c r="V153" s="196">
        <v>9607520054</v>
      </c>
    </row>
    <row r="154" spans="1:22" s="30" customFormat="1" ht="16.5" customHeight="1" x14ac:dyDescent="0.25">
      <c r="A154" s="64">
        <v>145</v>
      </c>
      <c r="B154" s="75">
        <v>201855087</v>
      </c>
      <c r="C154" s="66" t="s">
        <v>582</v>
      </c>
      <c r="D154" s="66" t="s">
        <v>583</v>
      </c>
      <c r="E154" s="66" t="s">
        <v>113</v>
      </c>
      <c r="F154" s="66" t="s">
        <v>183</v>
      </c>
      <c r="G154" s="66" t="s">
        <v>138</v>
      </c>
      <c r="H154" s="69" t="s">
        <v>270</v>
      </c>
      <c r="I154" s="105">
        <v>45536</v>
      </c>
      <c r="J154" s="71"/>
      <c r="K154" s="96">
        <v>13000</v>
      </c>
      <c r="L154" s="73">
        <f t="shared" si="18"/>
        <v>373.1</v>
      </c>
      <c r="M154" s="73">
        <f t="shared" si="19"/>
        <v>922.99999999999989</v>
      </c>
      <c r="N154" s="73">
        <f t="shared" si="20"/>
        <v>156</v>
      </c>
      <c r="O154" s="73">
        <f t="shared" si="21"/>
        <v>395.2</v>
      </c>
      <c r="P154" s="73">
        <f t="shared" si="22"/>
        <v>921.7</v>
      </c>
      <c r="Q154" s="73">
        <v>0</v>
      </c>
      <c r="R154" s="73">
        <f t="shared" si="23"/>
        <v>2769</v>
      </c>
      <c r="S154" s="73">
        <f t="shared" si="24"/>
        <v>768.3</v>
      </c>
      <c r="T154" s="73">
        <f t="shared" si="25"/>
        <v>2000.7</v>
      </c>
      <c r="U154" s="73">
        <f t="shared" si="26"/>
        <v>12231.7</v>
      </c>
      <c r="V154" s="196">
        <v>9607492678</v>
      </c>
    </row>
    <row r="155" spans="1:22" s="30" customFormat="1" ht="16.5" customHeight="1" x14ac:dyDescent="0.25">
      <c r="A155" s="64">
        <v>146</v>
      </c>
      <c r="B155" s="75">
        <v>40215672425</v>
      </c>
      <c r="C155" s="66" t="s">
        <v>586</v>
      </c>
      <c r="D155" s="66" t="s">
        <v>587</v>
      </c>
      <c r="E155" s="66" t="s">
        <v>123</v>
      </c>
      <c r="F155" s="66" t="s">
        <v>421</v>
      </c>
      <c r="G155" s="66" t="s">
        <v>138</v>
      </c>
      <c r="H155" s="69" t="s">
        <v>272</v>
      </c>
      <c r="I155" s="105">
        <v>45536</v>
      </c>
      <c r="J155" s="71"/>
      <c r="K155" s="96">
        <v>10000</v>
      </c>
      <c r="L155" s="73">
        <f t="shared" si="18"/>
        <v>287</v>
      </c>
      <c r="M155" s="73">
        <f t="shared" si="19"/>
        <v>709.99999999999989</v>
      </c>
      <c r="N155" s="73">
        <f t="shared" si="20"/>
        <v>120</v>
      </c>
      <c r="O155" s="73">
        <f t="shared" si="21"/>
        <v>304</v>
      </c>
      <c r="P155" s="73">
        <f t="shared" si="22"/>
        <v>709</v>
      </c>
      <c r="Q155" s="73">
        <v>0</v>
      </c>
      <c r="R155" s="73">
        <f t="shared" si="23"/>
        <v>2130</v>
      </c>
      <c r="S155" s="73">
        <f t="shared" si="24"/>
        <v>591</v>
      </c>
      <c r="T155" s="73">
        <f t="shared" si="25"/>
        <v>1539</v>
      </c>
      <c r="U155" s="73">
        <f t="shared" si="26"/>
        <v>9409</v>
      </c>
      <c r="V155" s="196">
        <v>9607503964</v>
      </c>
    </row>
    <row r="156" spans="1:22" s="30" customFormat="1" ht="16.5" customHeight="1" x14ac:dyDescent="0.25">
      <c r="A156" s="64">
        <v>147</v>
      </c>
      <c r="B156" s="75">
        <v>201566304</v>
      </c>
      <c r="C156" s="108" t="s">
        <v>484</v>
      </c>
      <c r="D156" s="109" t="s">
        <v>454</v>
      </c>
      <c r="E156" s="66" t="s">
        <v>123</v>
      </c>
      <c r="F156" s="110" t="s">
        <v>101</v>
      </c>
      <c r="G156" s="66" t="s">
        <v>138</v>
      </c>
      <c r="H156" s="69" t="s">
        <v>270</v>
      </c>
      <c r="I156" s="111">
        <v>44537</v>
      </c>
      <c r="J156" s="71"/>
      <c r="K156" s="96">
        <v>10000</v>
      </c>
      <c r="L156" s="73">
        <f t="shared" si="18"/>
        <v>287</v>
      </c>
      <c r="M156" s="73">
        <f t="shared" si="19"/>
        <v>709.99999999999989</v>
      </c>
      <c r="N156" s="73">
        <f t="shared" si="20"/>
        <v>120</v>
      </c>
      <c r="O156" s="73">
        <f t="shared" si="21"/>
        <v>304</v>
      </c>
      <c r="P156" s="73">
        <f t="shared" si="22"/>
        <v>709</v>
      </c>
      <c r="Q156" s="73">
        <v>0</v>
      </c>
      <c r="R156" s="73">
        <f t="shared" si="23"/>
        <v>2130</v>
      </c>
      <c r="S156" s="73">
        <f t="shared" si="24"/>
        <v>591</v>
      </c>
      <c r="T156" s="73">
        <f t="shared" si="25"/>
        <v>1539</v>
      </c>
      <c r="U156" s="73">
        <f t="shared" si="26"/>
        <v>9409</v>
      </c>
      <c r="V156" s="199">
        <v>9604482796</v>
      </c>
    </row>
    <row r="157" spans="1:22" s="30" customFormat="1" ht="16.5" customHeight="1" x14ac:dyDescent="0.25">
      <c r="A157" s="64">
        <v>148</v>
      </c>
      <c r="B157" s="112">
        <v>201721297</v>
      </c>
      <c r="C157" s="113" t="s">
        <v>489</v>
      </c>
      <c r="D157" s="66" t="s">
        <v>490</v>
      </c>
      <c r="E157" s="66" t="s">
        <v>107</v>
      </c>
      <c r="F157" s="110" t="s">
        <v>107</v>
      </c>
      <c r="G157" s="66" t="s">
        <v>138</v>
      </c>
      <c r="H157" s="69" t="s">
        <v>272</v>
      </c>
      <c r="I157" s="111">
        <v>44546</v>
      </c>
      <c r="J157" s="71"/>
      <c r="K157" s="96">
        <v>10000</v>
      </c>
      <c r="L157" s="73">
        <f t="shared" si="18"/>
        <v>287</v>
      </c>
      <c r="M157" s="73">
        <f t="shared" si="19"/>
        <v>709.99999999999989</v>
      </c>
      <c r="N157" s="73">
        <f t="shared" si="20"/>
        <v>120</v>
      </c>
      <c r="O157" s="73">
        <f t="shared" si="21"/>
        <v>304</v>
      </c>
      <c r="P157" s="73">
        <f t="shared" si="22"/>
        <v>709</v>
      </c>
      <c r="Q157" s="73">
        <v>0</v>
      </c>
      <c r="R157" s="73">
        <f t="shared" si="23"/>
        <v>2130</v>
      </c>
      <c r="S157" s="73">
        <f t="shared" si="24"/>
        <v>591</v>
      </c>
      <c r="T157" s="73">
        <f t="shared" si="25"/>
        <v>1539</v>
      </c>
      <c r="U157" s="73">
        <f t="shared" si="26"/>
        <v>9409</v>
      </c>
      <c r="V157" s="195">
        <v>9604482878</v>
      </c>
    </row>
    <row r="158" spans="1:22" s="30" customFormat="1" ht="16.5" customHeight="1" x14ac:dyDescent="0.25">
      <c r="A158" s="64">
        <v>149</v>
      </c>
      <c r="B158" s="103">
        <v>10400237623</v>
      </c>
      <c r="C158" s="114" t="s">
        <v>40</v>
      </c>
      <c r="D158" s="66" t="s">
        <v>234</v>
      </c>
      <c r="E158" s="66" t="s">
        <v>123</v>
      </c>
      <c r="F158" s="115" t="s">
        <v>101</v>
      </c>
      <c r="G158" s="66" t="s">
        <v>138</v>
      </c>
      <c r="H158" s="69" t="s">
        <v>272</v>
      </c>
      <c r="I158" s="116">
        <v>44537</v>
      </c>
      <c r="J158" s="71"/>
      <c r="K158" s="96">
        <v>10000</v>
      </c>
      <c r="L158" s="73">
        <f t="shared" si="18"/>
        <v>287</v>
      </c>
      <c r="M158" s="73">
        <f t="shared" si="19"/>
        <v>709.99999999999989</v>
      </c>
      <c r="N158" s="73">
        <f t="shared" si="20"/>
        <v>120</v>
      </c>
      <c r="O158" s="73">
        <f t="shared" si="21"/>
        <v>304</v>
      </c>
      <c r="P158" s="73">
        <f t="shared" si="22"/>
        <v>709</v>
      </c>
      <c r="Q158" s="73">
        <v>0</v>
      </c>
      <c r="R158" s="73">
        <f t="shared" si="23"/>
        <v>2130</v>
      </c>
      <c r="S158" s="73">
        <f t="shared" si="24"/>
        <v>591</v>
      </c>
      <c r="T158" s="73">
        <f t="shared" si="25"/>
        <v>1539</v>
      </c>
      <c r="U158" s="73">
        <f t="shared" si="26"/>
        <v>9409</v>
      </c>
      <c r="V158" s="199">
        <v>9604482135</v>
      </c>
    </row>
    <row r="159" spans="1:22" s="28" customFormat="1" ht="16.5" customHeight="1" x14ac:dyDescent="0.25">
      <c r="A159" s="64">
        <v>150</v>
      </c>
      <c r="B159" s="103">
        <v>200666642</v>
      </c>
      <c r="C159" s="114" t="s">
        <v>491</v>
      </c>
      <c r="D159" s="66" t="s">
        <v>234</v>
      </c>
      <c r="E159" s="66" t="s">
        <v>113</v>
      </c>
      <c r="F159" s="115" t="s">
        <v>183</v>
      </c>
      <c r="G159" s="66" t="s">
        <v>138</v>
      </c>
      <c r="H159" s="69" t="s">
        <v>272</v>
      </c>
      <c r="I159" s="116">
        <v>44546</v>
      </c>
      <c r="J159" s="71"/>
      <c r="K159" s="96">
        <v>10000</v>
      </c>
      <c r="L159" s="73">
        <f t="shared" si="18"/>
        <v>287</v>
      </c>
      <c r="M159" s="73">
        <f t="shared" si="19"/>
        <v>709.99999999999989</v>
      </c>
      <c r="N159" s="73">
        <f t="shared" si="20"/>
        <v>120</v>
      </c>
      <c r="O159" s="73">
        <f t="shared" si="21"/>
        <v>304</v>
      </c>
      <c r="P159" s="73">
        <f t="shared" si="22"/>
        <v>709</v>
      </c>
      <c r="Q159" s="73">
        <v>0</v>
      </c>
      <c r="R159" s="73">
        <f t="shared" si="23"/>
        <v>2130</v>
      </c>
      <c r="S159" s="73">
        <f t="shared" si="24"/>
        <v>591</v>
      </c>
      <c r="T159" s="73">
        <f t="shared" si="25"/>
        <v>1539</v>
      </c>
      <c r="U159" s="73">
        <f t="shared" si="26"/>
        <v>9409</v>
      </c>
      <c r="V159" s="195">
        <v>9605888835</v>
      </c>
    </row>
    <row r="160" spans="1:22" s="30" customFormat="1" ht="16.5" customHeight="1" x14ac:dyDescent="0.25">
      <c r="A160" s="64">
        <v>151</v>
      </c>
      <c r="B160" s="112">
        <v>40222158665</v>
      </c>
      <c r="C160" s="113" t="s">
        <v>485</v>
      </c>
      <c r="D160" s="66" t="s">
        <v>486</v>
      </c>
      <c r="E160" s="66" t="s">
        <v>597</v>
      </c>
      <c r="F160" s="115" t="s">
        <v>118</v>
      </c>
      <c r="G160" s="66" t="s">
        <v>138</v>
      </c>
      <c r="H160" s="69" t="s">
        <v>272</v>
      </c>
      <c r="I160" s="111">
        <v>44538</v>
      </c>
      <c r="J160" s="71"/>
      <c r="K160" s="96">
        <v>10000</v>
      </c>
      <c r="L160" s="73">
        <f t="shared" si="18"/>
        <v>287</v>
      </c>
      <c r="M160" s="73">
        <f t="shared" si="19"/>
        <v>709.99999999999989</v>
      </c>
      <c r="N160" s="73">
        <f t="shared" si="20"/>
        <v>120</v>
      </c>
      <c r="O160" s="73">
        <f t="shared" si="21"/>
        <v>304</v>
      </c>
      <c r="P160" s="73">
        <f t="shared" si="22"/>
        <v>709</v>
      </c>
      <c r="Q160" s="73">
        <v>0</v>
      </c>
      <c r="R160" s="73">
        <f t="shared" si="23"/>
        <v>2130</v>
      </c>
      <c r="S160" s="73">
        <f t="shared" si="24"/>
        <v>591</v>
      </c>
      <c r="T160" s="73">
        <f t="shared" si="25"/>
        <v>1539</v>
      </c>
      <c r="U160" s="73">
        <f t="shared" si="26"/>
        <v>9409</v>
      </c>
      <c r="V160" s="199">
        <v>9604482791</v>
      </c>
    </row>
    <row r="161" spans="1:168" s="30" customFormat="1" ht="16.5" customHeight="1" x14ac:dyDescent="0.25">
      <c r="A161" s="64">
        <v>152</v>
      </c>
      <c r="B161" s="112">
        <v>201133444</v>
      </c>
      <c r="C161" s="113" t="s">
        <v>487</v>
      </c>
      <c r="D161" s="66" t="s">
        <v>488</v>
      </c>
      <c r="E161" s="66" t="s">
        <v>597</v>
      </c>
      <c r="F161" s="115" t="s">
        <v>118</v>
      </c>
      <c r="G161" s="66" t="s">
        <v>138</v>
      </c>
      <c r="H161" s="69" t="s">
        <v>272</v>
      </c>
      <c r="I161" s="111">
        <v>44540</v>
      </c>
      <c r="J161" s="71"/>
      <c r="K161" s="96">
        <v>10000</v>
      </c>
      <c r="L161" s="73">
        <f t="shared" si="18"/>
        <v>287</v>
      </c>
      <c r="M161" s="73">
        <f t="shared" si="19"/>
        <v>709.99999999999989</v>
      </c>
      <c r="N161" s="73">
        <f t="shared" si="20"/>
        <v>120</v>
      </c>
      <c r="O161" s="73">
        <f t="shared" si="21"/>
        <v>304</v>
      </c>
      <c r="P161" s="73">
        <f t="shared" si="22"/>
        <v>709</v>
      </c>
      <c r="Q161" s="73">
        <v>0</v>
      </c>
      <c r="R161" s="73">
        <f t="shared" si="23"/>
        <v>2130</v>
      </c>
      <c r="S161" s="73">
        <f t="shared" si="24"/>
        <v>591</v>
      </c>
      <c r="T161" s="73">
        <f t="shared" si="25"/>
        <v>1539</v>
      </c>
      <c r="U161" s="73">
        <f t="shared" si="26"/>
        <v>9409</v>
      </c>
      <c r="V161" s="199">
        <v>9604512234</v>
      </c>
    </row>
    <row r="162" spans="1:168" s="30" customFormat="1" ht="16.5" customHeight="1" x14ac:dyDescent="0.25">
      <c r="A162" s="64">
        <v>153</v>
      </c>
      <c r="B162" s="112">
        <v>13900008437</v>
      </c>
      <c r="C162" s="113" t="s">
        <v>606</v>
      </c>
      <c r="D162" s="66" t="s">
        <v>607</v>
      </c>
      <c r="E162" s="66" t="s">
        <v>132</v>
      </c>
      <c r="F162" s="115" t="s">
        <v>608</v>
      </c>
      <c r="G162" s="66" t="s">
        <v>138</v>
      </c>
      <c r="H162" s="69" t="s">
        <v>273</v>
      </c>
      <c r="I162" s="111">
        <v>45566</v>
      </c>
      <c r="J162" s="71"/>
      <c r="K162" s="96">
        <v>25000</v>
      </c>
      <c r="L162" s="73">
        <f t="shared" si="18"/>
        <v>717.5</v>
      </c>
      <c r="M162" s="73">
        <f t="shared" si="19"/>
        <v>1774.9999999999998</v>
      </c>
      <c r="N162" s="73">
        <f t="shared" si="20"/>
        <v>300</v>
      </c>
      <c r="O162" s="73">
        <f t="shared" si="21"/>
        <v>760</v>
      </c>
      <c r="P162" s="73">
        <f t="shared" si="22"/>
        <v>1772.5000000000002</v>
      </c>
      <c r="Q162" s="73">
        <v>0</v>
      </c>
      <c r="R162" s="73">
        <f t="shared" si="23"/>
        <v>5325</v>
      </c>
      <c r="S162" s="73">
        <f t="shared" si="24"/>
        <v>1477.5</v>
      </c>
      <c r="T162" s="73">
        <f t="shared" si="25"/>
        <v>3847.5</v>
      </c>
      <c r="U162" s="73">
        <f t="shared" si="26"/>
        <v>23522.5</v>
      </c>
      <c r="V162" s="199" t="s">
        <v>609</v>
      </c>
    </row>
    <row r="163" spans="1:168" s="30" customFormat="1" ht="16.5" customHeight="1" x14ac:dyDescent="0.25">
      <c r="A163" s="64">
        <v>154</v>
      </c>
      <c r="B163" s="75">
        <v>40244901894</v>
      </c>
      <c r="C163" s="66" t="s">
        <v>592</v>
      </c>
      <c r="D163" s="66" t="s">
        <v>593</v>
      </c>
      <c r="E163" s="66" t="s">
        <v>123</v>
      </c>
      <c r="F163" s="66" t="s">
        <v>101</v>
      </c>
      <c r="G163" s="66" t="s">
        <v>138</v>
      </c>
      <c r="H163" s="69" t="s">
        <v>272</v>
      </c>
      <c r="I163" s="105">
        <v>45566</v>
      </c>
      <c r="J163" s="71"/>
      <c r="K163" s="96">
        <v>10000</v>
      </c>
      <c r="L163" s="73">
        <f t="shared" si="18"/>
        <v>287</v>
      </c>
      <c r="M163" s="73">
        <f t="shared" si="19"/>
        <v>709.99999999999989</v>
      </c>
      <c r="N163" s="73">
        <f t="shared" si="20"/>
        <v>120</v>
      </c>
      <c r="O163" s="73">
        <f t="shared" si="21"/>
        <v>304</v>
      </c>
      <c r="P163" s="73">
        <f t="shared" si="22"/>
        <v>709</v>
      </c>
      <c r="Q163" s="73">
        <v>0</v>
      </c>
      <c r="R163" s="73">
        <f t="shared" si="23"/>
        <v>2130</v>
      </c>
      <c r="S163" s="73">
        <f t="shared" si="24"/>
        <v>591</v>
      </c>
      <c r="T163" s="73">
        <f t="shared" si="25"/>
        <v>1539</v>
      </c>
      <c r="U163" s="73">
        <f t="shared" si="26"/>
        <v>9409</v>
      </c>
      <c r="V163" s="196">
        <v>9607155698</v>
      </c>
    </row>
    <row r="164" spans="1:168" s="28" customFormat="1" ht="16.5" customHeight="1" x14ac:dyDescent="0.25">
      <c r="A164" s="64">
        <v>155</v>
      </c>
      <c r="B164" s="75">
        <v>201192945</v>
      </c>
      <c r="C164" s="66" t="s">
        <v>594</v>
      </c>
      <c r="D164" s="66" t="s">
        <v>595</v>
      </c>
      <c r="E164" s="66" t="s">
        <v>123</v>
      </c>
      <c r="F164" s="66" t="s">
        <v>596</v>
      </c>
      <c r="G164" s="66" t="s">
        <v>138</v>
      </c>
      <c r="H164" s="69" t="s">
        <v>270</v>
      </c>
      <c r="I164" s="105">
        <v>45568</v>
      </c>
      <c r="J164" s="71"/>
      <c r="K164" s="96">
        <v>10000</v>
      </c>
      <c r="L164" s="73">
        <f t="shared" si="18"/>
        <v>287</v>
      </c>
      <c r="M164" s="73">
        <f t="shared" si="19"/>
        <v>709.99999999999989</v>
      </c>
      <c r="N164" s="73">
        <f t="shared" si="20"/>
        <v>120</v>
      </c>
      <c r="O164" s="73">
        <f t="shared" si="21"/>
        <v>304</v>
      </c>
      <c r="P164" s="73">
        <f t="shared" si="22"/>
        <v>709</v>
      </c>
      <c r="Q164" s="73">
        <v>0</v>
      </c>
      <c r="R164" s="73">
        <f t="shared" si="23"/>
        <v>2130</v>
      </c>
      <c r="S164" s="73">
        <f t="shared" si="24"/>
        <v>591</v>
      </c>
      <c r="T164" s="73">
        <f t="shared" si="25"/>
        <v>1539</v>
      </c>
      <c r="U164" s="73">
        <f t="shared" si="26"/>
        <v>9409</v>
      </c>
      <c r="V164" s="196">
        <v>9607585711</v>
      </c>
    </row>
    <row r="165" spans="1:168" s="28" customFormat="1" ht="31.5" customHeight="1" x14ac:dyDescent="0.25">
      <c r="A165" s="64">
        <v>156</v>
      </c>
      <c r="B165" s="75">
        <v>40250236805</v>
      </c>
      <c r="C165" s="66" t="s">
        <v>601</v>
      </c>
      <c r="D165" s="66" t="s">
        <v>602</v>
      </c>
      <c r="E165" s="66" t="s">
        <v>600</v>
      </c>
      <c r="F165" s="66" t="s">
        <v>118</v>
      </c>
      <c r="G165" s="66" t="s">
        <v>138</v>
      </c>
      <c r="H165" s="69" t="s">
        <v>270</v>
      </c>
      <c r="I165" s="105">
        <v>45568</v>
      </c>
      <c r="J165" s="71"/>
      <c r="K165" s="96">
        <v>10000</v>
      </c>
      <c r="L165" s="73">
        <f t="shared" si="18"/>
        <v>287</v>
      </c>
      <c r="M165" s="73">
        <f t="shared" si="19"/>
        <v>709.99999999999989</v>
      </c>
      <c r="N165" s="73">
        <f t="shared" si="20"/>
        <v>120</v>
      </c>
      <c r="O165" s="73">
        <f t="shared" si="21"/>
        <v>304</v>
      </c>
      <c r="P165" s="73">
        <f t="shared" si="22"/>
        <v>709</v>
      </c>
      <c r="Q165" s="73">
        <v>0</v>
      </c>
      <c r="R165" s="73">
        <f t="shared" si="23"/>
        <v>2130</v>
      </c>
      <c r="S165" s="73">
        <f t="shared" si="24"/>
        <v>591</v>
      </c>
      <c r="T165" s="73">
        <f t="shared" si="25"/>
        <v>1539</v>
      </c>
      <c r="U165" s="73">
        <f t="shared" si="26"/>
        <v>9409</v>
      </c>
      <c r="V165" s="196">
        <v>9607606500</v>
      </c>
    </row>
    <row r="166" spans="1:168" s="28" customFormat="1" ht="31.5" customHeight="1" x14ac:dyDescent="0.25">
      <c r="A166" s="64">
        <v>157</v>
      </c>
      <c r="B166" s="75">
        <v>40234648711</v>
      </c>
      <c r="C166" s="66" t="s">
        <v>604</v>
      </c>
      <c r="D166" s="66" t="s">
        <v>603</v>
      </c>
      <c r="E166" s="66" t="s">
        <v>190</v>
      </c>
      <c r="F166" s="66" t="s">
        <v>605</v>
      </c>
      <c r="G166" s="66" t="s">
        <v>138</v>
      </c>
      <c r="H166" s="69" t="s">
        <v>270</v>
      </c>
      <c r="I166" s="105">
        <v>45568</v>
      </c>
      <c r="J166" s="71"/>
      <c r="K166" s="96">
        <v>13000</v>
      </c>
      <c r="L166" s="73">
        <f t="shared" si="18"/>
        <v>373.1</v>
      </c>
      <c r="M166" s="73">
        <f t="shared" si="19"/>
        <v>922.99999999999989</v>
      </c>
      <c r="N166" s="73">
        <f t="shared" si="20"/>
        <v>156</v>
      </c>
      <c r="O166" s="73">
        <f t="shared" si="21"/>
        <v>395.2</v>
      </c>
      <c r="P166" s="73">
        <f t="shared" si="22"/>
        <v>921.7</v>
      </c>
      <c r="Q166" s="73">
        <v>0</v>
      </c>
      <c r="R166" s="73">
        <f t="shared" si="23"/>
        <v>2769</v>
      </c>
      <c r="S166" s="73">
        <f t="shared" si="24"/>
        <v>768.3</v>
      </c>
      <c r="T166" s="73">
        <f t="shared" si="25"/>
        <v>2000.7</v>
      </c>
      <c r="U166" s="73">
        <f t="shared" si="26"/>
        <v>12231.7</v>
      </c>
      <c r="V166" s="196">
        <v>9607611842</v>
      </c>
    </row>
    <row r="167" spans="1:168" s="28" customFormat="1" ht="22.5" customHeight="1" x14ac:dyDescent="0.25">
      <c r="A167" s="64">
        <v>158</v>
      </c>
      <c r="B167" s="75">
        <v>40227504038</v>
      </c>
      <c r="C167" s="66" t="s">
        <v>598</v>
      </c>
      <c r="D167" s="66" t="s">
        <v>599</v>
      </c>
      <c r="E167" s="66" t="s">
        <v>600</v>
      </c>
      <c r="F167" s="102" t="s">
        <v>118</v>
      </c>
      <c r="G167" s="66" t="s">
        <v>138</v>
      </c>
      <c r="H167" s="69" t="s">
        <v>270</v>
      </c>
      <c r="I167" s="105">
        <v>45568</v>
      </c>
      <c r="J167" s="71"/>
      <c r="K167" s="96">
        <v>10000</v>
      </c>
      <c r="L167" s="73">
        <f t="shared" si="18"/>
        <v>287</v>
      </c>
      <c r="M167" s="73">
        <f t="shared" si="19"/>
        <v>709.99999999999989</v>
      </c>
      <c r="N167" s="73">
        <f t="shared" si="20"/>
        <v>120</v>
      </c>
      <c r="O167" s="73">
        <f t="shared" si="21"/>
        <v>304</v>
      </c>
      <c r="P167" s="73">
        <f t="shared" si="22"/>
        <v>709</v>
      </c>
      <c r="Q167" s="73">
        <v>0</v>
      </c>
      <c r="R167" s="73">
        <f t="shared" si="23"/>
        <v>2130</v>
      </c>
      <c r="S167" s="73">
        <f t="shared" si="24"/>
        <v>591</v>
      </c>
      <c r="T167" s="73">
        <f t="shared" si="25"/>
        <v>1539</v>
      </c>
      <c r="U167" s="73">
        <f t="shared" si="26"/>
        <v>9409</v>
      </c>
      <c r="V167" s="196">
        <v>9607579101</v>
      </c>
    </row>
    <row r="168" spans="1:168" s="192" customFormat="1" ht="42.75" customHeight="1" x14ac:dyDescent="0.25">
      <c r="A168" s="64">
        <v>159</v>
      </c>
      <c r="B168" s="75">
        <v>201452224</v>
      </c>
      <c r="C168" s="66" t="s">
        <v>612</v>
      </c>
      <c r="D168" s="66" t="s">
        <v>613</v>
      </c>
      <c r="E168" s="66" t="s">
        <v>131</v>
      </c>
      <c r="F168" s="66" t="s">
        <v>614</v>
      </c>
      <c r="G168" s="66"/>
      <c r="H168" s="69" t="s">
        <v>270</v>
      </c>
      <c r="I168" s="105">
        <v>45595</v>
      </c>
      <c r="J168" s="71"/>
      <c r="K168" s="96">
        <v>12000</v>
      </c>
      <c r="L168" s="73">
        <v>0</v>
      </c>
      <c r="M168" s="73">
        <v>0</v>
      </c>
      <c r="N168" s="73">
        <v>0</v>
      </c>
      <c r="O168" s="73">
        <v>0</v>
      </c>
      <c r="P168" s="73">
        <v>0</v>
      </c>
      <c r="Q168" s="73">
        <v>0</v>
      </c>
      <c r="R168" s="73">
        <f t="shared" si="23"/>
        <v>0</v>
      </c>
      <c r="S168" s="73">
        <f t="shared" si="24"/>
        <v>0</v>
      </c>
      <c r="T168" s="73">
        <f t="shared" si="25"/>
        <v>0</v>
      </c>
      <c r="U168" s="73">
        <f t="shared" si="26"/>
        <v>12000</v>
      </c>
      <c r="V168" s="196" t="s">
        <v>628</v>
      </c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222"/>
      <c r="AG168" s="222"/>
      <c r="AH168" s="222"/>
      <c r="AI168" s="222"/>
      <c r="AJ168" s="222"/>
      <c r="AK168" s="222"/>
      <c r="AL168" s="222"/>
      <c r="AM168" s="222"/>
      <c r="AN168" s="222"/>
      <c r="AO168" s="222"/>
      <c r="AP168" s="222"/>
      <c r="AQ168" s="222"/>
      <c r="AR168" s="222"/>
      <c r="AS168" s="222"/>
      <c r="AT168" s="222"/>
      <c r="AU168" s="222"/>
      <c r="AV168" s="222"/>
      <c r="AW168" s="222"/>
      <c r="AX168" s="222"/>
      <c r="AY168" s="222"/>
      <c r="AZ168" s="222"/>
      <c r="BA168" s="222"/>
      <c r="BB168" s="222"/>
      <c r="BC168" s="222"/>
      <c r="BD168" s="222"/>
      <c r="BE168" s="222"/>
      <c r="BF168" s="222"/>
      <c r="BG168" s="222"/>
      <c r="BH168" s="222"/>
      <c r="BI168" s="222"/>
      <c r="BJ168" s="222"/>
      <c r="BK168" s="222"/>
      <c r="BL168" s="222"/>
      <c r="BM168" s="222"/>
      <c r="BN168" s="222"/>
      <c r="BO168" s="222"/>
      <c r="BP168" s="222"/>
      <c r="BQ168" s="222"/>
      <c r="BR168" s="222"/>
      <c r="BS168" s="222"/>
      <c r="BT168" s="222"/>
      <c r="BU168" s="222"/>
      <c r="BV168" s="222"/>
      <c r="BW168" s="222"/>
      <c r="BX168" s="222"/>
      <c r="BY168" s="222"/>
      <c r="BZ168" s="222"/>
      <c r="CA168" s="222"/>
      <c r="CB168" s="222"/>
      <c r="CC168" s="222"/>
      <c r="CD168" s="222"/>
      <c r="CE168" s="222"/>
      <c r="CF168" s="222"/>
      <c r="CG168" s="222"/>
      <c r="CH168" s="222"/>
      <c r="CI168" s="222"/>
      <c r="CJ168" s="222"/>
      <c r="CK168" s="222"/>
      <c r="CL168" s="222"/>
      <c r="CM168" s="222"/>
      <c r="CN168" s="222"/>
      <c r="CO168" s="222"/>
      <c r="CP168" s="222"/>
      <c r="CQ168" s="222"/>
      <c r="CR168" s="222"/>
      <c r="CS168" s="222"/>
      <c r="CT168" s="222"/>
      <c r="CU168" s="222"/>
      <c r="CV168" s="222"/>
      <c r="CW168" s="222"/>
      <c r="CX168" s="222"/>
      <c r="CY168" s="222"/>
      <c r="CZ168" s="222"/>
      <c r="DA168" s="222"/>
      <c r="DB168" s="222"/>
      <c r="DC168" s="222"/>
      <c r="DD168" s="222"/>
      <c r="DE168" s="222"/>
      <c r="DF168" s="222"/>
      <c r="DG168" s="222"/>
      <c r="DH168" s="222"/>
      <c r="DI168" s="222"/>
      <c r="DJ168" s="222"/>
      <c r="DK168" s="222"/>
      <c r="DL168" s="222"/>
      <c r="DM168" s="222"/>
      <c r="DN168" s="222"/>
      <c r="DO168" s="222"/>
      <c r="DP168" s="222"/>
      <c r="DQ168" s="222"/>
      <c r="DR168" s="222"/>
      <c r="DS168" s="222"/>
      <c r="DT168" s="222"/>
      <c r="DU168" s="222"/>
      <c r="DV168" s="222"/>
      <c r="DW168" s="222"/>
      <c r="DX168" s="222"/>
      <c r="DY168" s="222"/>
      <c r="DZ168" s="222"/>
      <c r="EA168" s="222"/>
      <c r="EB168" s="222"/>
      <c r="EC168" s="222"/>
      <c r="ED168" s="222"/>
      <c r="EE168" s="222"/>
      <c r="EF168" s="222"/>
      <c r="EG168" s="222"/>
      <c r="EH168" s="222"/>
      <c r="EI168" s="222"/>
      <c r="EJ168" s="222"/>
      <c r="EK168" s="222"/>
      <c r="EL168" s="222"/>
      <c r="EM168" s="222"/>
      <c r="EN168" s="222"/>
      <c r="EO168" s="222"/>
      <c r="EP168" s="222"/>
      <c r="EQ168" s="222"/>
      <c r="ER168" s="222"/>
      <c r="ES168" s="222"/>
      <c r="ET168" s="222"/>
      <c r="EU168" s="222"/>
      <c r="EV168" s="222"/>
      <c r="EW168" s="222"/>
      <c r="EX168" s="222"/>
      <c r="EY168" s="222"/>
      <c r="EZ168" s="222"/>
      <c r="FA168" s="222"/>
      <c r="FB168" s="222"/>
      <c r="FC168" s="222"/>
      <c r="FD168" s="222"/>
      <c r="FE168" s="222"/>
      <c r="FF168" s="222"/>
      <c r="FG168" s="222"/>
      <c r="FH168" s="222"/>
      <c r="FI168" s="222"/>
      <c r="FJ168" s="222"/>
      <c r="FK168" s="222"/>
      <c r="FL168" s="222"/>
    </row>
    <row r="169" spans="1:168" s="192" customFormat="1" ht="16.5" customHeight="1" x14ac:dyDescent="0.25">
      <c r="A169" s="64">
        <v>160</v>
      </c>
      <c r="B169" s="203" t="s">
        <v>635</v>
      </c>
      <c r="C169" s="66" t="s">
        <v>615</v>
      </c>
      <c r="D169" s="66" t="s">
        <v>616</v>
      </c>
      <c r="E169" s="66" t="s">
        <v>118</v>
      </c>
      <c r="F169" s="66" t="s">
        <v>617</v>
      </c>
      <c r="G169" s="66"/>
      <c r="H169" s="69" t="s">
        <v>270</v>
      </c>
      <c r="I169" s="105">
        <v>45595</v>
      </c>
      <c r="J169" s="71"/>
      <c r="K169" s="96">
        <v>10000</v>
      </c>
      <c r="L169" s="73">
        <f>K169*2.87%</f>
        <v>287</v>
      </c>
      <c r="M169" s="73">
        <f t="shared" si="19"/>
        <v>709.99999999999989</v>
      </c>
      <c r="N169" s="73">
        <f t="shared" si="20"/>
        <v>120</v>
      </c>
      <c r="O169" s="73">
        <f t="shared" si="21"/>
        <v>304</v>
      </c>
      <c r="P169" s="73">
        <f t="shared" si="22"/>
        <v>709</v>
      </c>
      <c r="Q169" s="73">
        <v>0</v>
      </c>
      <c r="R169" s="73">
        <f t="shared" si="23"/>
        <v>2130</v>
      </c>
      <c r="S169" s="73">
        <f t="shared" si="24"/>
        <v>591</v>
      </c>
      <c r="T169" s="73">
        <f t="shared" si="25"/>
        <v>1539</v>
      </c>
      <c r="U169" s="73">
        <f t="shared" si="26"/>
        <v>9409</v>
      </c>
      <c r="V169" s="196" t="s">
        <v>626</v>
      </c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/>
      <c r="AG169" s="222"/>
      <c r="AH169" s="222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2"/>
      <c r="BH169" s="222"/>
      <c r="BI169" s="222"/>
      <c r="BJ169" s="222"/>
      <c r="BK169" s="222"/>
      <c r="BL169" s="222"/>
      <c r="BM169" s="222"/>
      <c r="BN169" s="222"/>
      <c r="BO169" s="222"/>
      <c r="BP169" s="222"/>
      <c r="BQ169" s="222"/>
      <c r="BR169" s="222"/>
      <c r="BS169" s="222"/>
      <c r="BT169" s="222"/>
      <c r="BU169" s="222"/>
      <c r="BV169" s="222"/>
      <c r="BW169" s="222"/>
      <c r="BX169" s="222"/>
      <c r="BY169" s="222"/>
      <c r="BZ169" s="222"/>
      <c r="CA169" s="222"/>
      <c r="CB169" s="222"/>
      <c r="CC169" s="222"/>
      <c r="CD169" s="222"/>
      <c r="CE169" s="222"/>
      <c r="CF169" s="222"/>
      <c r="CG169" s="222"/>
      <c r="CH169" s="222"/>
      <c r="CI169" s="222"/>
      <c r="CJ169" s="222"/>
      <c r="CK169" s="222"/>
      <c r="CL169" s="222"/>
      <c r="CM169" s="222"/>
      <c r="CN169" s="222"/>
      <c r="CO169" s="222"/>
      <c r="CP169" s="222"/>
      <c r="CQ169" s="222"/>
      <c r="CR169" s="222"/>
      <c r="CS169" s="222"/>
      <c r="CT169" s="222"/>
      <c r="CU169" s="222"/>
      <c r="CV169" s="222"/>
      <c r="CW169" s="222"/>
      <c r="CX169" s="222"/>
      <c r="CY169" s="222"/>
      <c r="CZ169" s="222"/>
      <c r="DA169" s="222"/>
      <c r="DB169" s="222"/>
      <c r="DC169" s="222"/>
      <c r="DD169" s="222"/>
      <c r="DE169" s="222"/>
      <c r="DF169" s="222"/>
      <c r="DG169" s="222"/>
      <c r="DH169" s="222"/>
      <c r="DI169" s="222"/>
      <c r="DJ169" s="222"/>
      <c r="DK169" s="222"/>
      <c r="DL169" s="222"/>
      <c r="DM169" s="222"/>
      <c r="DN169" s="222"/>
      <c r="DO169" s="222"/>
      <c r="DP169" s="222"/>
      <c r="DQ169" s="222"/>
      <c r="DR169" s="222"/>
      <c r="DS169" s="222"/>
      <c r="DT169" s="222"/>
      <c r="DU169" s="222"/>
      <c r="DV169" s="222"/>
      <c r="DW169" s="222"/>
      <c r="DX169" s="222"/>
      <c r="DY169" s="222"/>
      <c r="DZ169" s="222"/>
      <c r="EA169" s="222"/>
      <c r="EB169" s="222"/>
      <c r="EC169" s="222"/>
      <c r="ED169" s="222"/>
      <c r="EE169" s="222"/>
      <c r="EF169" s="222"/>
      <c r="EG169" s="222"/>
      <c r="EH169" s="222"/>
      <c r="EI169" s="222"/>
      <c r="EJ169" s="222"/>
      <c r="EK169" s="222"/>
      <c r="EL169" s="222"/>
      <c r="EM169" s="222"/>
      <c r="EN169" s="222"/>
      <c r="EO169" s="222"/>
      <c r="EP169" s="222"/>
      <c r="EQ169" s="222"/>
      <c r="ER169" s="222"/>
      <c r="ES169" s="222"/>
      <c r="ET169" s="222"/>
      <c r="EU169" s="222"/>
      <c r="EV169" s="222"/>
      <c r="EW169" s="222"/>
      <c r="EX169" s="222"/>
      <c r="EY169" s="222"/>
      <c r="EZ169" s="222"/>
      <c r="FA169" s="222"/>
      <c r="FB169" s="222"/>
      <c r="FC169" s="222"/>
      <c r="FD169" s="222"/>
      <c r="FE169" s="222"/>
      <c r="FF169" s="222"/>
      <c r="FG169" s="222"/>
      <c r="FH169" s="222"/>
      <c r="FI169" s="222"/>
      <c r="FJ169" s="222"/>
      <c r="FK169" s="222"/>
      <c r="FL169" s="222"/>
    </row>
    <row r="170" spans="1:168" s="192" customFormat="1" ht="33.75" customHeight="1" x14ac:dyDescent="0.25">
      <c r="A170" s="64">
        <v>161</v>
      </c>
      <c r="B170" s="75">
        <v>200120087</v>
      </c>
      <c r="C170" s="66" t="s">
        <v>618</v>
      </c>
      <c r="D170" s="66" t="s">
        <v>619</v>
      </c>
      <c r="E170" s="66" t="s">
        <v>131</v>
      </c>
      <c r="F170" s="66" t="s">
        <v>131</v>
      </c>
      <c r="G170" s="66"/>
      <c r="H170" s="69" t="s">
        <v>270</v>
      </c>
      <c r="I170" s="105">
        <v>45595</v>
      </c>
      <c r="J170" s="71"/>
      <c r="K170" s="96">
        <v>12000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0</v>
      </c>
      <c r="R170" s="73">
        <f t="shared" si="23"/>
        <v>0</v>
      </c>
      <c r="S170" s="73">
        <f t="shared" si="24"/>
        <v>0</v>
      </c>
      <c r="T170" s="73">
        <f t="shared" si="25"/>
        <v>0</v>
      </c>
      <c r="U170" s="73">
        <f t="shared" si="26"/>
        <v>12000</v>
      </c>
      <c r="V170" s="196" t="s">
        <v>629</v>
      </c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2"/>
      <c r="BN170" s="222"/>
      <c r="BO170" s="222"/>
      <c r="BP170" s="222"/>
      <c r="BQ170" s="222"/>
      <c r="BR170" s="222"/>
      <c r="BS170" s="222"/>
      <c r="BT170" s="222"/>
      <c r="BU170" s="222"/>
      <c r="BV170" s="222"/>
      <c r="BW170" s="222"/>
      <c r="BX170" s="222"/>
      <c r="BY170" s="222"/>
      <c r="BZ170" s="222"/>
      <c r="CA170" s="222"/>
      <c r="CB170" s="222"/>
      <c r="CC170" s="222"/>
      <c r="CD170" s="222"/>
      <c r="CE170" s="222"/>
      <c r="CF170" s="222"/>
      <c r="CG170" s="222"/>
      <c r="CH170" s="222"/>
      <c r="CI170" s="222"/>
      <c r="CJ170" s="222"/>
      <c r="CK170" s="222"/>
      <c r="CL170" s="222"/>
      <c r="CM170" s="222"/>
      <c r="CN170" s="222"/>
      <c r="CO170" s="222"/>
      <c r="CP170" s="222"/>
      <c r="CQ170" s="222"/>
      <c r="CR170" s="222"/>
      <c r="CS170" s="222"/>
      <c r="CT170" s="222"/>
      <c r="CU170" s="222"/>
      <c r="CV170" s="222"/>
      <c r="CW170" s="222"/>
      <c r="CX170" s="222"/>
      <c r="CY170" s="222"/>
      <c r="CZ170" s="222"/>
      <c r="DA170" s="222"/>
      <c r="DB170" s="222"/>
      <c r="DC170" s="222"/>
      <c r="DD170" s="222"/>
      <c r="DE170" s="222"/>
      <c r="DF170" s="222"/>
      <c r="DG170" s="222"/>
      <c r="DH170" s="222"/>
      <c r="DI170" s="222"/>
      <c r="DJ170" s="222"/>
      <c r="DK170" s="222"/>
      <c r="DL170" s="222"/>
      <c r="DM170" s="222"/>
      <c r="DN170" s="222"/>
      <c r="DO170" s="222"/>
      <c r="DP170" s="222"/>
      <c r="DQ170" s="222"/>
      <c r="DR170" s="222"/>
      <c r="DS170" s="222"/>
      <c r="DT170" s="222"/>
      <c r="DU170" s="222"/>
      <c r="DV170" s="222"/>
      <c r="DW170" s="222"/>
      <c r="DX170" s="222"/>
      <c r="DY170" s="222"/>
      <c r="DZ170" s="222"/>
      <c r="EA170" s="222"/>
      <c r="EB170" s="222"/>
      <c r="EC170" s="222"/>
      <c r="ED170" s="222"/>
      <c r="EE170" s="222"/>
      <c r="EF170" s="222"/>
      <c r="EG170" s="222"/>
      <c r="EH170" s="222"/>
      <c r="EI170" s="222"/>
      <c r="EJ170" s="222"/>
      <c r="EK170" s="222"/>
      <c r="EL170" s="222"/>
      <c r="EM170" s="222"/>
      <c r="EN170" s="222"/>
      <c r="EO170" s="222"/>
      <c r="EP170" s="222"/>
      <c r="EQ170" s="222"/>
      <c r="ER170" s="222"/>
      <c r="ES170" s="222"/>
      <c r="ET170" s="222"/>
      <c r="EU170" s="222"/>
      <c r="EV170" s="222"/>
      <c r="EW170" s="222"/>
      <c r="EX170" s="222"/>
      <c r="EY170" s="222"/>
      <c r="EZ170" s="222"/>
      <c r="FA170" s="222"/>
      <c r="FB170" s="222"/>
      <c r="FC170" s="222"/>
      <c r="FD170" s="222"/>
      <c r="FE170" s="222"/>
      <c r="FF170" s="222"/>
      <c r="FG170" s="222"/>
      <c r="FH170" s="222"/>
      <c r="FI170" s="222"/>
      <c r="FJ170" s="222"/>
      <c r="FK170" s="222"/>
      <c r="FL170" s="222"/>
    </row>
    <row r="171" spans="1:168" s="192" customFormat="1" ht="27" customHeight="1" x14ac:dyDescent="0.25">
      <c r="A171" s="64">
        <v>162</v>
      </c>
      <c r="B171" s="75">
        <v>40221919703</v>
      </c>
      <c r="C171" s="66" t="s">
        <v>620</v>
      </c>
      <c r="D171" s="66" t="s">
        <v>621</v>
      </c>
      <c r="E171" s="66" t="s">
        <v>131</v>
      </c>
      <c r="F171" s="66" t="s">
        <v>131</v>
      </c>
      <c r="G171" s="66"/>
      <c r="H171" s="69" t="s">
        <v>270</v>
      </c>
      <c r="I171" s="105">
        <v>45595</v>
      </c>
      <c r="J171" s="71"/>
      <c r="K171" s="96">
        <v>12000</v>
      </c>
      <c r="L171" s="73">
        <v>0</v>
      </c>
      <c r="M171" s="73">
        <v>0</v>
      </c>
      <c r="N171" s="73">
        <v>0</v>
      </c>
      <c r="O171" s="73">
        <v>0</v>
      </c>
      <c r="P171" s="73">
        <v>0</v>
      </c>
      <c r="Q171" s="73">
        <v>0</v>
      </c>
      <c r="R171" s="73">
        <f t="shared" si="23"/>
        <v>0</v>
      </c>
      <c r="S171" s="73">
        <f t="shared" si="24"/>
        <v>0</v>
      </c>
      <c r="T171" s="73">
        <f t="shared" si="25"/>
        <v>0</v>
      </c>
      <c r="U171" s="73">
        <f t="shared" si="26"/>
        <v>12000</v>
      </c>
      <c r="V171" s="196" t="s">
        <v>623</v>
      </c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2"/>
      <c r="BN171" s="222"/>
      <c r="BO171" s="222"/>
      <c r="BP171" s="222"/>
      <c r="BQ171" s="222"/>
      <c r="BR171" s="222"/>
      <c r="BS171" s="222"/>
      <c r="BT171" s="222"/>
      <c r="BU171" s="222"/>
      <c r="BV171" s="222"/>
      <c r="BW171" s="222"/>
      <c r="BX171" s="222"/>
      <c r="BY171" s="222"/>
      <c r="BZ171" s="222"/>
      <c r="CA171" s="222"/>
      <c r="CB171" s="222"/>
      <c r="CC171" s="222"/>
      <c r="CD171" s="222"/>
      <c r="CE171" s="222"/>
      <c r="CF171" s="222"/>
      <c r="CG171" s="222"/>
      <c r="CH171" s="222"/>
      <c r="CI171" s="222"/>
      <c r="CJ171" s="222"/>
      <c r="CK171" s="222"/>
      <c r="CL171" s="222"/>
      <c r="CM171" s="222"/>
      <c r="CN171" s="222"/>
      <c r="CO171" s="222"/>
      <c r="CP171" s="222"/>
      <c r="CQ171" s="222"/>
      <c r="CR171" s="222"/>
      <c r="CS171" s="222"/>
      <c r="CT171" s="222"/>
      <c r="CU171" s="222"/>
      <c r="CV171" s="222"/>
      <c r="CW171" s="222"/>
      <c r="CX171" s="222"/>
      <c r="CY171" s="222"/>
      <c r="CZ171" s="222"/>
      <c r="DA171" s="222"/>
      <c r="DB171" s="222"/>
      <c r="DC171" s="222"/>
      <c r="DD171" s="222"/>
      <c r="DE171" s="222"/>
      <c r="DF171" s="222"/>
      <c r="DG171" s="222"/>
      <c r="DH171" s="222"/>
      <c r="DI171" s="222"/>
      <c r="DJ171" s="222"/>
      <c r="DK171" s="222"/>
      <c r="DL171" s="222"/>
      <c r="DM171" s="222"/>
      <c r="DN171" s="222"/>
      <c r="DO171" s="222"/>
      <c r="DP171" s="222"/>
      <c r="DQ171" s="222"/>
      <c r="DR171" s="222"/>
      <c r="DS171" s="222"/>
      <c r="DT171" s="222"/>
      <c r="DU171" s="222"/>
      <c r="DV171" s="222"/>
      <c r="DW171" s="222"/>
      <c r="DX171" s="222"/>
      <c r="DY171" s="222"/>
      <c r="DZ171" s="222"/>
      <c r="EA171" s="222"/>
      <c r="EB171" s="222"/>
      <c r="EC171" s="222"/>
      <c r="ED171" s="222"/>
      <c r="EE171" s="222"/>
      <c r="EF171" s="222"/>
      <c r="EG171" s="222"/>
      <c r="EH171" s="222"/>
      <c r="EI171" s="222"/>
      <c r="EJ171" s="222"/>
      <c r="EK171" s="222"/>
      <c r="EL171" s="222"/>
      <c r="EM171" s="222"/>
      <c r="EN171" s="222"/>
      <c r="EO171" s="222"/>
      <c r="EP171" s="222"/>
      <c r="EQ171" s="222"/>
      <c r="ER171" s="222"/>
      <c r="ES171" s="222"/>
      <c r="ET171" s="222"/>
      <c r="EU171" s="222"/>
      <c r="EV171" s="222"/>
      <c r="EW171" s="222"/>
      <c r="EX171" s="222"/>
      <c r="EY171" s="222"/>
      <c r="EZ171" s="222"/>
      <c r="FA171" s="222"/>
      <c r="FB171" s="222"/>
      <c r="FC171" s="222"/>
      <c r="FD171" s="222"/>
      <c r="FE171" s="222"/>
      <c r="FF171" s="222"/>
      <c r="FG171" s="222"/>
      <c r="FH171" s="222"/>
      <c r="FI171" s="222"/>
      <c r="FJ171" s="222"/>
      <c r="FK171" s="222"/>
      <c r="FL171" s="222"/>
    </row>
    <row r="172" spans="1:168" s="192" customFormat="1" ht="16.5" customHeight="1" x14ac:dyDescent="0.25">
      <c r="A172" s="64">
        <v>163</v>
      </c>
      <c r="B172" s="75">
        <v>201702990</v>
      </c>
      <c r="C172" s="66" t="s">
        <v>624</v>
      </c>
      <c r="D172" s="66" t="s">
        <v>625</v>
      </c>
      <c r="E172" s="66" t="s">
        <v>190</v>
      </c>
      <c r="F172" s="66" t="s">
        <v>388</v>
      </c>
      <c r="G172" s="66"/>
      <c r="H172" s="69" t="s">
        <v>270</v>
      </c>
      <c r="I172" s="105">
        <v>45596</v>
      </c>
      <c r="J172" s="71"/>
      <c r="K172" s="96">
        <v>15000</v>
      </c>
      <c r="L172" s="73">
        <f>K172*2.87%</f>
        <v>430.5</v>
      </c>
      <c r="M172" s="73">
        <f>K172*7.1%</f>
        <v>1065</v>
      </c>
      <c r="N172" s="73">
        <f>(K172*1.2)/100</f>
        <v>180</v>
      </c>
      <c r="O172" s="73">
        <f>K172*3.04%</f>
        <v>456</v>
      </c>
      <c r="P172" s="73">
        <f>K172*7.09%</f>
        <v>1063.5</v>
      </c>
      <c r="Q172" s="73">
        <v>0</v>
      </c>
      <c r="R172" s="73">
        <f>SUM(L172:Q172)</f>
        <v>3195</v>
      </c>
      <c r="S172" s="73">
        <f t="shared" si="24"/>
        <v>886.5</v>
      </c>
      <c r="T172" s="73">
        <f t="shared" si="25"/>
        <v>2308.5</v>
      </c>
      <c r="U172" s="73">
        <f t="shared" si="26"/>
        <v>14113.5</v>
      </c>
      <c r="V172" s="196" t="s">
        <v>630</v>
      </c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2"/>
      <c r="BN172" s="222"/>
      <c r="BO172" s="222"/>
      <c r="BP172" s="222"/>
      <c r="BQ172" s="222"/>
      <c r="BR172" s="222"/>
      <c r="BS172" s="222"/>
      <c r="BT172" s="222"/>
      <c r="BU172" s="222"/>
      <c r="BV172" s="222"/>
      <c r="BW172" s="222"/>
      <c r="BX172" s="222"/>
      <c r="BY172" s="222"/>
      <c r="BZ172" s="222"/>
      <c r="CA172" s="222"/>
      <c r="CB172" s="222"/>
      <c r="CC172" s="222"/>
      <c r="CD172" s="222"/>
      <c r="CE172" s="222"/>
      <c r="CF172" s="222"/>
      <c r="CG172" s="222"/>
      <c r="CH172" s="222"/>
      <c r="CI172" s="222"/>
      <c r="CJ172" s="222"/>
      <c r="CK172" s="222"/>
      <c r="CL172" s="222"/>
      <c r="CM172" s="222"/>
      <c r="CN172" s="222"/>
      <c r="CO172" s="222"/>
      <c r="CP172" s="222"/>
      <c r="CQ172" s="222"/>
      <c r="CR172" s="222"/>
      <c r="CS172" s="222"/>
      <c r="CT172" s="222"/>
      <c r="CU172" s="222"/>
      <c r="CV172" s="222"/>
      <c r="CW172" s="222"/>
      <c r="CX172" s="222"/>
      <c r="CY172" s="222"/>
      <c r="CZ172" s="222"/>
      <c r="DA172" s="222"/>
      <c r="DB172" s="222"/>
      <c r="DC172" s="222"/>
      <c r="DD172" s="222"/>
      <c r="DE172" s="222"/>
      <c r="DF172" s="222"/>
      <c r="DG172" s="222"/>
      <c r="DH172" s="222"/>
      <c r="DI172" s="222"/>
      <c r="DJ172" s="222"/>
      <c r="DK172" s="222"/>
      <c r="DL172" s="222"/>
      <c r="DM172" s="222"/>
      <c r="DN172" s="222"/>
      <c r="DO172" s="222"/>
      <c r="DP172" s="222"/>
      <c r="DQ172" s="222"/>
      <c r="DR172" s="222"/>
      <c r="DS172" s="222"/>
      <c r="DT172" s="222"/>
      <c r="DU172" s="222"/>
      <c r="DV172" s="222"/>
      <c r="DW172" s="222"/>
      <c r="DX172" s="222"/>
      <c r="DY172" s="222"/>
      <c r="DZ172" s="222"/>
      <c r="EA172" s="222"/>
      <c r="EB172" s="222"/>
      <c r="EC172" s="222"/>
      <c r="ED172" s="222"/>
      <c r="EE172" s="222"/>
      <c r="EF172" s="222"/>
      <c r="EG172" s="222"/>
      <c r="EH172" s="222"/>
      <c r="EI172" s="222"/>
      <c r="EJ172" s="222"/>
      <c r="EK172" s="222"/>
      <c r="EL172" s="222"/>
      <c r="EM172" s="222"/>
      <c r="EN172" s="222"/>
      <c r="EO172" s="222"/>
      <c r="EP172" s="222"/>
      <c r="EQ172" s="222"/>
      <c r="ER172" s="222"/>
      <c r="ES172" s="222"/>
      <c r="ET172" s="222"/>
      <c r="EU172" s="222"/>
      <c r="EV172" s="222"/>
      <c r="EW172" s="222"/>
      <c r="EX172" s="222"/>
      <c r="EY172" s="222"/>
      <c r="EZ172" s="222"/>
      <c r="FA172" s="222"/>
      <c r="FB172" s="222"/>
      <c r="FC172" s="222"/>
      <c r="FD172" s="222"/>
      <c r="FE172" s="222"/>
      <c r="FF172" s="222"/>
      <c r="FG172" s="222"/>
      <c r="FH172" s="222"/>
      <c r="FI172" s="222"/>
      <c r="FJ172" s="222"/>
      <c r="FK172" s="222"/>
      <c r="FL172" s="222"/>
    </row>
    <row r="173" spans="1:168" s="192" customFormat="1" ht="16.5" customHeight="1" x14ac:dyDescent="0.25">
      <c r="A173" s="64">
        <v>164</v>
      </c>
      <c r="B173" s="75">
        <v>2000116448</v>
      </c>
      <c r="C173" s="66" t="s">
        <v>632</v>
      </c>
      <c r="D173" s="66" t="s">
        <v>633</v>
      </c>
      <c r="E173" s="66" t="s">
        <v>131</v>
      </c>
      <c r="F173" s="66" t="s">
        <v>131</v>
      </c>
      <c r="G173" s="66"/>
      <c r="H173" s="69" t="s">
        <v>270</v>
      </c>
      <c r="I173" s="105">
        <v>45601</v>
      </c>
      <c r="J173" s="71"/>
      <c r="K173" s="96">
        <v>12000</v>
      </c>
      <c r="L173" s="73">
        <v>0</v>
      </c>
      <c r="M173" s="73">
        <v>0</v>
      </c>
      <c r="N173" s="73">
        <v>0</v>
      </c>
      <c r="O173" s="73">
        <v>0</v>
      </c>
      <c r="P173" s="73">
        <v>0</v>
      </c>
      <c r="Q173" s="73">
        <v>0</v>
      </c>
      <c r="R173" s="73">
        <f t="shared" si="23"/>
        <v>0</v>
      </c>
      <c r="S173" s="73">
        <f t="shared" si="24"/>
        <v>0</v>
      </c>
      <c r="T173" s="73">
        <f t="shared" si="25"/>
        <v>0</v>
      </c>
      <c r="U173" s="73">
        <f t="shared" si="26"/>
        <v>12000</v>
      </c>
      <c r="V173" s="196" t="s">
        <v>634</v>
      </c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  <c r="BL173" s="222"/>
      <c r="BM173" s="222"/>
      <c r="BN173" s="222"/>
      <c r="BO173" s="222"/>
      <c r="BP173" s="222"/>
      <c r="BQ173" s="222"/>
      <c r="BR173" s="222"/>
      <c r="BS173" s="222"/>
      <c r="BT173" s="222"/>
      <c r="BU173" s="222"/>
      <c r="BV173" s="222"/>
      <c r="BW173" s="222"/>
      <c r="BX173" s="222"/>
      <c r="BY173" s="222"/>
      <c r="BZ173" s="222"/>
      <c r="CA173" s="222"/>
      <c r="CB173" s="222"/>
      <c r="CC173" s="222"/>
      <c r="CD173" s="222"/>
      <c r="CE173" s="222"/>
      <c r="CF173" s="222"/>
      <c r="CG173" s="222"/>
      <c r="CH173" s="222"/>
      <c r="CI173" s="222"/>
      <c r="CJ173" s="222"/>
      <c r="CK173" s="222"/>
      <c r="CL173" s="222"/>
      <c r="CM173" s="222"/>
      <c r="CN173" s="222"/>
      <c r="CO173" s="222"/>
      <c r="CP173" s="222"/>
      <c r="CQ173" s="222"/>
      <c r="CR173" s="222"/>
      <c r="CS173" s="222"/>
      <c r="CT173" s="222"/>
      <c r="CU173" s="222"/>
      <c r="CV173" s="222"/>
      <c r="CW173" s="222"/>
      <c r="CX173" s="222"/>
      <c r="CY173" s="222"/>
      <c r="CZ173" s="222"/>
      <c r="DA173" s="222"/>
      <c r="DB173" s="222"/>
      <c r="DC173" s="222"/>
      <c r="DD173" s="222"/>
      <c r="DE173" s="222"/>
      <c r="DF173" s="222"/>
      <c r="DG173" s="222"/>
      <c r="DH173" s="222"/>
      <c r="DI173" s="222"/>
      <c r="DJ173" s="222"/>
      <c r="DK173" s="222"/>
      <c r="DL173" s="222"/>
      <c r="DM173" s="222"/>
      <c r="DN173" s="222"/>
      <c r="DO173" s="222"/>
      <c r="DP173" s="222"/>
      <c r="DQ173" s="222"/>
      <c r="DR173" s="222"/>
      <c r="DS173" s="222"/>
      <c r="DT173" s="222"/>
      <c r="DU173" s="222"/>
      <c r="DV173" s="222"/>
      <c r="DW173" s="222"/>
      <c r="DX173" s="222"/>
      <c r="DY173" s="222"/>
      <c r="DZ173" s="222"/>
      <c r="EA173" s="222"/>
      <c r="EB173" s="222"/>
      <c r="EC173" s="222"/>
      <c r="ED173" s="222"/>
      <c r="EE173" s="222"/>
      <c r="EF173" s="222"/>
      <c r="EG173" s="222"/>
      <c r="EH173" s="222"/>
      <c r="EI173" s="222"/>
      <c r="EJ173" s="222"/>
      <c r="EK173" s="222"/>
      <c r="EL173" s="222"/>
      <c r="EM173" s="222"/>
      <c r="EN173" s="222"/>
      <c r="EO173" s="222"/>
      <c r="EP173" s="222"/>
      <c r="EQ173" s="222"/>
      <c r="ER173" s="222"/>
      <c r="ES173" s="222"/>
      <c r="ET173" s="222"/>
      <c r="EU173" s="222"/>
      <c r="EV173" s="222"/>
      <c r="EW173" s="222"/>
      <c r="EX173" s="222"/>
      <c r="EY173" s="222"/>
      <c r="EZ173" s="222"/>
      <c r="FA173" s="222"/>
      <c r="FB173" s="222"/>
      <c r="FC173" s="222"/>
      <c r="FD173" s="222"/>
      <c r="FE173" s="222"/>
      <c r="FF173" s="222"/>
      <c r="FG173" s="222"/>
      <c r="FH173" s="222"/>
      <c r="FI173" s="222"/>
      <c r="FJ173" s="222"/>
      <c r="FK173" s="222"/>
      <c r="FL173" s="222"/>
    </row>
    <row r="174" spans="1:168" s="193" customFormat="1" ht="15.75" x14ac:dyDescent="0.25">
      <c r="A174" s="64">
        <v>165</v>
      </c>
      <c r="B174" s="201">
        <v>40237634767</v>
      </c>
      <c r="C174" s="77" t="s">
        <v>627</v>
      </c>
      <c r="D174" s="77" t="s">
        <v>318</v>
      </c>
      <c r="E174" s="77" t="s">
        <v>131</v>
      </c>
      <c r="F174" s="77" t="s">
        <v>131</v>
      </c>
      <c r="G174" s="77"/>
      <c r="H174" s="206" t="s">
        <v>270</v>
      </c>
      <c r="I174" s="202">
        <v>45601</v>
      </c>
      <c r="J174" s="77"/>
      <c r="K174" s="96">
        <v>12000</v>
      </c>
      <c r="L174" s="73">
        <v>0</v>
      </c>
      <c r="M174" s="73">
        <v>0</v>
      </c>
      <c r="N174" s="73">
        <v>0</v>
      </c>
      <c r="O174" s="73">
        <v>0</v>
      </c>
      <c r="P174" s="73">
        <v>0</v>
      </c>
      <c r="Q174" s="73">
        <v>0</v>
      </c>
      <c r="R174" s="73">
        <f t="shared" si="23"/>
        <v>0</v>
      </c>
      <c r="S174" s="73">
        <f t="shared" si="24"/>
        <v>0</v>
      </c>
      <c r="T174" s="73">
        <f t="shared" si="25"/>
        <v>0</v>
      </c>
      <c r="U174" s="73">
        <f t="shared" si="26"/>
        <v>12000</v>
      </c>
      <c r="V174" s="199" t="s">
        <v>631</v>
      </c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1"/>
      <c r="AJ174" s="221"/>
      <c r="AK174" s="221"/>
      <c r="AL174" s="221"/>
      <c r="AM174" s="221"/>
      <c r="AN174" s="221"/>
      <c r="AO174" s="221"/>
      <c r="AP174" s="221"/>
      <c r="AQ174" s="221"/>
      <c r="AR174" s="221"/>
      <c r="AS174" s="221"/>
      <c r="AT174" s="221"/>
      <c r="AU174" s="221"/>
      <c r="AV174" s="221"/>
      <c r="AW174" s="221"/>
      <c r="AX174" s="221"/>
      <c r="AY174" s="221"/>
      <c r="AZ174" s="221"/>
      <c r="BA174" s="221"/>
      <c r="BB174" s="221"/>
      <c r="BC174" s="221"/>
      <c r="BD174" s="221"/>
      <c r="BE174" s="221"/>
      <c r="BF174" s="221"/>
      <c r="BG174" s="221"/>
      <c r="BH174" s="221"/>
      <c r="BI174" s="221"/>
      <c r="BJ174" s="221"/>
      <c r="BK174" s="221"/>
      <c r="BL174" s="221"/>
      <c r="BM174" s="221"/>
      <c r="BN174" s="221"/>
      <c r="BO174" s="221"/>
      <c r="BP174" s="221"/>
      <c r="BQ174" s="221"/>
      <c r="BR174" s="221"/>
      <c r="BS174" s="221"/>
      <c r="BT174" s="221"/>
      <c r="BU174" s="221"/>
      <c r="BV174" s="221"/>
      <c r="BW174" s="221"/>
      <c r="BX174" s="221"/>
      <c r="BY174" s="221"/>
      <c r="BZ174" s="221"/>
      <c r="CA174" s="221"/>
      <c r="CB174" s="221"/>
      <c r="CC174" s="221"/>
      <c r="CD174" s="221"/>
      <c r="CE174" s="221"/>
      <c r="CF174" s="221"/>
      <c r="CG174" s="221"/>
      <c r="CH174" s="221"/>
      <c r="CI174" s="221"/>
      <c r="CJ174" s="221"/>
      <c r="CK174" s="221"/>
      <c r="CL174" s="221"/>
      <c r="CM174" s="221"/>
      <c r="CN174" s="221"/>
      <c r="CO174" s="221"/>
      <c r="CP174" s="221"/>
      <c r="CQ174" s="221"/>
      <c r="CR174" s="221"/>
      <c r="CS174" s="221"/>
      <c r="CT174" s="221"/>
      <c r="CU174" s="221"/>
      <c r="CV174" s="221"/>
      <c r="CW174" s="221"/>
      <c r="CX174" s="221"/>
      <c r="CY174" s="221"/>
      <c r="CZ174" s="221"/>
      <c r="DA174" s="221"/>
      <c r="DB174" s="221"/>
      <c r="DC174" s="221"/>
      <c r="DD174" s="221"/>
      <c r="DE174" s="221"/>
      <c r="DF174" s="221"/>
      <c r="DG174" s="221"/>
      <c r="DH174" s="221"/>
      <c r="DI174" s="221"/>
      <c r="DJ174" s="221"/>
      <c r="DK174" s="221"/>
      <c r="DL174" s="221"/>
      <c r="DM174" s="221"/>
      <c r="DN174" s="221"/>
      <c r="DO174" s="221"/>
      <c r="DP174" s="221"/>
      <c r="DQ174" s="221"/>
      <c r="DR174" s="221"/>
      <c r="DS174" s="221"/>
      <c r="DT174" s="221"/>
      <c r="DU174" s="221"/>
      <c r="DV174" s="221"/>
      <c r="DW174" s="221"/>
      <c r="DX174" s="221"/>
      <c r="DY174" s="221"/>
      <c r="DZ174" s="221"/>
      <c r="EA174" s="221"/>
      <c r="EB174" s="221"/>
      <c r="EC174" s="221"/>
      <c r="ED174" s="221"/>
      <c r="EE174" s="221"/>
      <c r="EF174" s="221"/>
      <c r="EG174" s="221"/>
      <c r="EH174" s="221"/>
      <c r="EI174" s="221"/>
      <c r="EJ174" s="221"/>
      <c r="EK174" s="221"/>
      <c r="EL174" s="221"/>
      <c r="EM174" s="221"/>
      <c r="EN174" s="221"/>
      <c r="EO174" s="221"/>
      <c r="EP174" s="221"/>
      <c r="EQ174" s="221"/>
      <c r="ER174" s="221"/>
      <c r="ES174" s="221"/>
      <c r="ET174" s="221"/>
      <c r="EU174" s="221"/>
      <c r="EV174" s="221"/>
      <c r="EW174" s="221"/>
      <c r="EX174" s="221"/>
      <c r="EY174" s="221"/>
      <c r="EZ174" s="221"/>
      <c r="FA174" s="221"/>
      <c r="FB174" s="221"/>
      <c r="FC174" s="221"/>
      <c r="FD174" s="221"/>
      <c r="FE174" s="221"/>
      <c r="FF174" s="221"/>
      <c r="FG174" s="221"/>
      <c r="FH174" s="221"/>
      <c r="FI174" s="221"/>
      <c r="FJ174" s="221"/>
      <c r="FK174" s="221"/>
      <c r="FL174" s="221"/>
    </row>
    <row r="175" spans="1:168" s="221" customFormat="1" ht="15.75" x14ac:dyDescent="0.25">
      <c r="A175" s="215">
        <v>166</v>
      </c>
      <c r="B175" s="216">
        <v>201307493</v>
      </c>
      <c r="C175" s="217" t="s">
        <v>639</v>
      </c>
      <c r="D175" s="217" t="s">
        <v>640</v>
      </c>
      <c r="E175" s="217" t="s">
        <v>641</v>
      </c>
      <c r="F175" s="217" t="s">
        <v>190</v>
      </c>
      <c r="G175" s="217"/>
      <c r="H175" s="218" t="s">
        <v>271</v>
      </c>
      <c r="I175" s="219">
        <v>45625</v>
      </c>
      <c r="J175" s="217"/>
      <c r="K175" s="96">
        <v>15000</v>
      </c>
      <c r="L175" s="73">
        <f>K175*2.87%</f>
        <v>430.5</v>
      </c>
      <c r="M175" s="220">
        <f>K175*7.1%</f>
        <v>1065</v>
      </c>
      <c r="N175" s="73">
        <f>(K175*1.2)/100</f>
        <v>180</v>
      </c>
      <c r="O175" s="220">
        <f>K172*3.04%</f>
        <v>456</v>
      </c>
      <c r="P175" s="220">
        <f>K172*7.09%</f>
        <v>1063.5</v>
      </c>
      <c r="Q175" s="73"/>
      <c r="R175" s="73">
        <f>SUM(L175:Q175)</f>
        <v>3195</v>
      </c>
      <c r="S175" s="73">
        <f>L175+O175+Q175</f>
        <v>886.5</v>
      </c>
      <c r="T175" s="73">
        <f t="shared" si="25"/>
        <v>2308.5</v>
      </c>
      <c r="U175" s="73">
        <f t="shared" si="26"/>
        <v>14113.5</v>
      </c>
      <c r="V175" s="199" t="s">
        <v>642</v>
      </c>
    </row>
    <row r="176" spans="1:168" ht="21.75" customHeight="1" x14ac:dyDescent="0.25">
      <c r="A176" s="189"/>
      <c r="B176" s="189"/>
      <c r="C176" s="189"/>
      <c r="D176" s="189"/>
      <c r="E176" s="189"/>
      <c r="F176" s="189"/>
      <c r="G176" s="189"/>
      <c r="H176" s="207"/>
      <c r="I176" s="189"/>
      <c r="J176" s="189" t="s">
        <v>1</v>
      </c>
      <c r="K176" s="190">
        <f t="shared" ref="K176:P176" si="27">SUM(K10:K175)</f>
        <v>2245100</v>
      </c>
      <c r="L176" s="191">
        <f t="shared" si="27"/>
        <v>62712.369999999981</v>
      </c>
      <c r="M176" s="191">
        <f t="shared" si="27"/>
        <v>155142.09999999998</v>
      </c>
      <c r="N176" s="117">
        <f t="shared" si="27"/>
        <v>26221.200000000001</v>
      </c>
      <c r="O176" s="191">
        <f t="shared" si="27"/>
        <v>66427.039999999979</v>
      </c>
      <c r="P176" s="191">
        <f t="shared" si="27"/>
        <v>154923.59000000003</v>
      </c>
      <c r="Q176" s="73">
        <f>SUM(Q10:Q174)</f>
        <v>0</v>
      </c>
      <c r="R176" s="117">
        <f>SUM(R10:R175)</f>
        <v>465426.3</v>
      </c>
      <c r="S176" s="117">
        <f>SUM(S10:S175)</f>
        <v>129139.41000000005</v>
      </c>
      <c r="T176" s="117">
        <f>SUM(T10:T175)</f>
        <v>336286.89000000019</v>
      </c>
      <c r="U176" s="117">
        <f>SUM(U10:U175)</f>
        <v>2115960.5899999994</v>
      </c>
      <c r="V176" s="223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1"/>
      <c r="AJ176" s="221"/>
      <c r="AK176" s="221"/>
      <c r="AL176" s="221"/>
      <c r="AM176" s="221"/>
      <c r="AN176" s="221"/>
      <c r="AO176" s="221"/>
      <c r="AP176" s="221"/>
      <c r="AQ176" s="221"/>
      <c r="AR176" s="221"/>
      <c r="AS176" s="221"/>
      <c r="AT176" s="221"/>
      <c r="AU176" s="221"/>
      <c r="AV176" s="221"/>
      <c r="AW176" s="221"/>
      <c r="AX176" s="221"/>
      <c r="AY176" s="221"/>
      <c r="AZ176" s="221"/>
      <c r="BA176" s="221"/>
      <c r="BB176" s="221"/>
      <c r="BC176" s="221"/>
      <c r="BD176" s="221"/>
      <c r="BE176" s="221"/>
      <c r="BF176" s="221"/>
      <c r="BG176" s="221"/>
      <c r="BH176" s="221"/>
      <c r="BI176" s="221"/>
      <c r="BJ176" s="221"/>
      <c r="BK176" s="221"/>
      <c r="BL176" s="221"/>
      <c r="BM176" s="221"/>
      <c r="BN176" s="221"/>
      <c r="BO176" s="221"/>
      <c r="BP176" s="221"/>
      <c r="BQ176" s="221"/>
      <c r="BR176" s="221"/>
      <c r="BS176" s="221"/>
      <c r="BT176" s="221"/>
      <c r="BU176" s="221"/>
      <c r="BV176" s="221"/>
      <c r="BW176" s="221"/>
      <c r="BX176" s="221"/>
      <c r="BY176" s="221"/>
      <c r="BZ176" s="221"/>
      <c r="CA176" s="221"/>
      <c r="CB176" s="221"/>
      <c r="CC176" s="221"/>
      <c r="CD176" s="221"/>
      <c r="CE176" s="221"/>
      <c r="CF176" s="221"/>
      <c r="CG176" s="221"/>
      <c r="CH176" s="221"/>
      <c r="CI176" s="221"/>
      <c r="CJ176" s="221"/>
      <c r="CK176" s="221"/>
      <c r="CL176" s="221"/>
      <c r="CM176" s="221"/>
      <c r="CN176" s="221"/>
      <c r="CO176" s="221"/>
      <c r="CP176" s="221"/>
      <c r="CQ176" s="221"/>
      <c r="CR176" s="221"/>
      <c r="CS176" s="221"/>
      <c r="CT176" s="221"/>
      <c r="CU176" s="221"/>
      <c r="CV176" s="221"/>
      <c r="CW176" s="221"/>
      <c r="CX176" s="221"/>
      <c r="CY176" s="221"/>
      <c r="CZ176" s="221"/>
      <c r="DA176" s="221"/>
      <c r="DB176" s="221"/>
      <c r="DC176" s="221"/>
      <c r="DD176" s="221"/>
      <c r="DE176" s="221"/>
      <c r="DF176" s="221"/>
      <c r="DG176" s="221"/>
      <c r="DH176" s="221"/>
      <c r="DI176" s="221"/>
      <c r="DJ176" s="221"/>
      <c r="DK176" s="221"/>
      <c r="DL176" s="221"/>
      <c r="DM176" s="221"/>
      <c r="DN176" s="221"/>
      <c r="DO176" s="221"/>
      <c r="DP176" s="221"/>
      <c r="DQ176" s="221"/>
      <c r="DR176" s="221"/>
      <c r="DS176" s="221"/>
      <c r="DT176" s="221"/>
      <c r="DU176" s="221"/>
      <c r="DV176" s="221"/>
      <c r="DW176" s="221"/>
      <c r="DX176" s="221"/>
      <c r="DY176" s="221"/>
      <c r="DZ176" s="221"/>
      <c r="EA176" s="221"/>
      <c r="EB176" s="221"/>
      <c r="EC176" s="221"/>
      <c r="ED176" s="221"/>
      <c r="EE176" s="221"/>
      <c r="EF176" s="221"/>
      <c r="EG176" s="221"/>
      <c r="EH176" s="221"/>
      <c r="EI176" s="221"/>
      <c r="EJ176" s="221"/>
      <c r="EK176" s="221"/>
      <c r="EL176" s="221"/>
      <c r="EM176" s="221"/>
      <c r="EN176" s="221"/>
      <c r="EO176" s="221"/>
      <c r="EP176" s="221"/>
      <c r="EQ176" s="221"/>
      <c r="ER176" s="221"/>
      <c r="ES176" s="221"/>
      <c r="ET176" s="221"/>
      <c r="EU176" s="221"/>
      <c r="EV176" s="221"/>
      <c r="EW176" s="221"/>
      <c r="EX176" s="221"/>
      <c r="EY176" s="221"/>
      <c r="EZ176" s="221"/>
      <c r="FA176" s="221"/>
      <c r="FB176" s="221"/>
      <c r="FC176" s="221"/>
      <c r="FD176" s="221"/>
      <c r="FE176" s="221"/>
      <c r="FF176" s="221"/>
      <c r="FG176" s="221"/>
      <c r="FH176" s="221"/>
      <c r="FI176" s="221"/>
      <c r="FJ176" s="221"/>
      <c r="FK176" s="221"/>
      <c r="FL176" s="221"/>
    </row>
    <row r="177" spans="1:168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31"/>
      <c r="L177" s="208"/>
      <c r="M177" s="19"/>
      <c r="O177" s="19"/>
      <c r="P177" s="62"/>
      <c r="Q177" s="19"/>
      <c r="R177" s="19"/>
      <c r="S177" s="62"/>
      <c r="T177" s="62"/>
      <c r="U177" s="62"/>
      <c r="V177" s="19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1"/>
      <c r="AJ177" s="221"/>
      <c r="AK177" s="221"/>
      <c r="AL177" s="221"/>
      <c r="AM177" s="221"/>
      <c r="AN177" s="221"/>
      <c r="AO177" s="221"/>
      <c r="AP177" s="221"/>
      <c r="AQ177" s="221"/>
      <c r="AR177" s="221"/>
      <c r="AS177" s="221"/>
      <c r="AT177" s="221"/>
      <c r="AU177" s="221"/>
      <c r="AV177" s="221"/>
      <c r="AW177" s="221"/>
      <c r="AX177" s="221"/>
      <c r="AY177" s="221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  <c r="BK177" s="221"/>
      <c r="BL177" s="221"/>
      <c r="BM177" s="221"/>
      <c r="BN177" s="221"/>
      <c r="BO177" s="221"/>
      <c r="BP177" s="221"/>
      <c r="BQ177" s="221"/>
      <c r="BR177" s="221"/>
      <c r="BS177" s="221"/>
      <c r="BT177" s="221"/>
      <c r="BU177" s="221"/>
      <c r="BV177" s="221"/>
      <c r="BW177" s="221"/>
      <c r="BX177" s="221"/>
      <c r="BY177" s="221"/>
      <c r="BZ177" s="221"/>
      <c r="CA177" s="221"/>
      <c r="CB177" s="221"/>
      <c r="CC177" s="221"/>
      <c r="CD177" s="221"/>
      <c r="CE177" s="221"/>
      <c r="CF177" s="221"/>
      <c r="CG177" s="221"/>
      <c r="CH177" s="221"/>
      <c r="CI177" s="221"/>
      <c r="CJ177" s="221"/>
      <c r="CK177" s="221"/>
      <c r="CL177" s="221"/>
      <c r="CM177" s="221"/>
      <c r="CN177" s="221"/>
      <c r="CO177" s="221"/>
      <c r="CP177" s="221"/>
      <c r="CQ177" s="221"/>
      <c r="CR177" s="221"/>
      <c r="CS177" s="221"/>
      <c r="CT177" s="221"/>
      <c r="CU177" s="221"/>
      <c r="CV177" s="221"/>
      <c r="CW177" s="221"/>
      <c r="CX177" s="221"/>
      <c r="CY177" s="221"/>
      <c r="CZ177" s="221"/>
      <c r="DA177" s="221"/>
      <c r="DB177" s="221"/>
      <c r="DC177" s="221"/>
      <c r="DD177" s="221"/>
      <c r="DE177" s="221"/>
      <c r="DF177" s="221"/>
      <c r="DG177" s="221"/>
      <c r="DH177" s="221"/>
      <c r="DI177" s="221"/>
      <c r="DJ177" s="221"/>
      <c r="DK177" s="221"/>
      <c r="DL177" s="221"/>
      <c r="DM177" s="221"/>
      <c r="DN177" s="221"/>
      <c r="DO177" s="221"/>
      <c r="DP177" s="221"/>
      <c r="DQ177" s="221"/>
      <c r="DR177" s="221"/>
      <c r="DS177" s="221"/>
      <c r="DT177" s="221"/>
      <c r="DU177" s="221"/>
      <c r="DV177" s="221"/>
      <c r="DW177" s="221"/>
      <c r="DX177" s="221"/>
      <c r="DY177" s="221"/>
      <c r="DZ177" s="221"/>
      <c r="EA177" s="221"/>
      <c r="EB177" s="221"/>
      <c r="EC177" s="221"/>
      <c r="ED177" s="221"/>
      <c r="EE177" s="221"/>
      <c r="EF177" s="221"/>
      <c r="EG177" s="221"/>
      <c r="EH177" s="221"/>
      <c r="EI177" s="221"/>
      <c r="EJ177" s="221"/>
      <c r="EK177" s="221"/>
      <c r="EL177" s="221"/>
      <c r="EM177" s="221"/>
      <c r="EN177" s="221"/>
      <c r="EO177" s="221"/>
      <c r="EP177" s="221"/>
      <c r="EQ177" s="221"/>
      <c r="ER177" s="221"/>
      <c r="ES177" s="221"/>
      <c r="ET177" s="221"/>
      <c r="EU177" s="221"/>
      <c r="EV177" s="221"/>
      <c r="EW177" s="221"/>
      <c r="EX177" s="221"/>
      <c r="EY177" s="221"/>
      <c r="EZ177" s="221"/>
      <c r="FA177" s="221"/>
      <c r="FB177" s="221"/>
      <c r="FC177" s="221"/>
      <c r="FD177" s="221"/>
      <c r="FE177" s="221"/>
      <c r="FF177" s="221"/>
      <c r="FG177" s="221"/>
      <c r="FH177" s="221"/>
      <c r="FI177" s="221"/>
      <c r="FJ177" s="221"/>
      <c r="FK177" s="221"/>
      <c r="FL177" s="221"/>
    </row>
    <row r="178" spans="1:168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31"/>
      <c r="L178" s="208"/>
      <c r="M178" s="19"/>
      <c r="O178" s="19"/>
      <c r="P178" s="62"/>
      <c r="Q178" s="19"/>
      <c r="R178" s="19"/>
      <c r="S178" s="62"/>
      <c r="T178" s="62"/>
      <c r="U178" s="62"/>
      <c r="V178" s="19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  <c r="AH178" s="221"/>
      <c r="AI178" s="221"/>
      <c r="AJ178" s="221"/>
      <c r="AK178" s="221"/>
      <c r="AL178" s="221"/>
      <c r="AM178" s="221"/>
      <c r="AN178" s="221"/>
      <c r="AO178" s="221"/>
      <c r="AP178" s="221"/>
      <c r="AQ178" s="221"/>
      <c r="AR178" s="221"/>
      <c r="AS178" s="221"/>
      <c r="AT178" s="221"/>
      <c r="AU178" s="221"/>
      <c r="AV178" s="221"/>
      <c r="AW178" s="221"/>
      <c r="AX178" s="221"/>
      <c r="AY178" s="221"/>
      <c r="AZ178" s="221"/>
      <c r="BA178" s="221"/>
      <c r="BB178" s="221"/>
      <c r="BC178" s="221"/>
      <c r="BD178" s="221"/>
      <c r="BE178" s="221"/>
      <c r="BF178" s="221"/>
      <c r="BG178" s="221"/>
      <c r="BH178" s="221"/>
      <c r="BI178" s="221"/>
      <c r="BJ178" s="221"/>
      <c r="BK178" s="221"/>
      <c r="BL178" s="221"/>
      <c r="BM178" s="221"/>
      <c r="BN178" s="221"/>
      <c r="BO178" s="221"/>
      <c r="BP178" s="221"/>
      <c r="BQ178" s="221"/>
      <c r="BR178" s="221"/>
      <c r="BS178" s="221"/>
      <c r="BT178" s="221"/>
      <c r="BU178" s="221"/>
      <c r="BV178" s="221"/>
      <c r="BW178" s="221"/>
      <c r="BX178" s="221"/>
      <c r="BY178" s="221"/>
      <c r="BZ178" s="221"/>
      <c r="CA178" s="221"/>
      <c r="CB178" s="221"/>
      <c r="CC178" s="221"/>
      <c r="CD178" s="221"/>
      <c r="CE178" s="221"/>
      <c r="CF178" s="221"/>
      <c r="CG178" s="221"/>
      <c r="CH178" s="221"/>
      <c r="CI178" s="221"/>
      <c r="CJ178" s="221"/>
      <c r="CK178" s="221"/>
      <c r="CL178" s="221"/>
      <c r="CM178" s="221"/>
      <c r="CN178" s="221"/>
      <c r="CO178" s="221"/>
      <c r="CP178" s="221"/>
      <c r="CQ178" s="221"/>
      <c r="CR178" s="221"/>
      <c r="CS178" s="221"/>
      <c r="CT178" s="221"/>
      <c r="CU178" s="221"/>
      <c r="CV178" s="221"/>
      <c r="CW178" s="221"/>
      <c r="CX178" s="221"/>
      <c r="CY178" s="221"/>
      <c r="CZ178" s="221"/>
      <c r="DA178" s="221"/>
      <c r="DB178" s="221"/>
      <c r="DC178" s="221"/>
      <c r="DD178" s="221"/>
      <c r="DE178" s="221"/>
      <c r="DF178" s="221"/>
      <c r="DG178" s="221"/>
      <c r="DH178" s="221"/>
      <c r="DI178" s="221"/>
      <c r="DJ178" s="221"/>
      <c r="DK178" s="221"/>
      <c r="DL178" s="221"/>
      <c r="DM178" s="221"/>
      <c r="DN178" s="221"/>
      <c r="DO178" s="221"/>
      <c r="DP178" s="221"/>
      <c r="DQ178" s="221"/>
      <c r="DR178" s="221"/>
      <c r="DS178" s="221"/>
      <c r="DT178" s="221"/>
      <c r="DU178" s="221"/>
      <c r="DV178" s="221"/>
      <c r="DW178" s="221"/>
      <c r="DX178" s="221"/>
      <c r="DY178" s="221"/>
      <c r="DZ178" s="221"/>
      <c r="EA178" s="221"/>
      <c r="EB178" s="221"/>
      <c r="EC178" s="221"/>
      <c r="ED178" s="221"/>
      <c r="EE178" s="221"/>
      <c r="EF178" s="221"/>
      <c r="EG178" s="221"/>
      <c r="EH178" s="221"/>
      <c r="EI178" s="221"/>
      <c r="EJ178" s="221"/>
      <c r="EK178" s="221"/>
      <c r="EL178" s="221"/>
      <c r="EM178" s="221"/>
      <c r="EN178" s="221"/>
      <c r="EO178" s="221"/>
      <c r="EP178" s="221"/>
      <c r="EQ178" s="221"/>
      <c r="ER178" s="221"/>
      <c r="ES178" s="221"/>
      <c r="ET178" s="221"/>
      <c r="EU178" s="221"/>
      <c r="EV178" s="221"/>
      <c r="EW178" s="221"/>
      <c r="EX178" s="221"/>
      <c r="EY178" s="221"/>
      <c r="EZ178" s="221"/>
      <c r="FA178" s="221"/>
      <c r="FB178" s="221"/>
      <c r="FC178" s="221"/>
      <c r="FD178" s="221"/>
      <c r="FE178" s="221"/>
      <c r="FF178" s="221"/>
      <c r="FG178" s="221"/>
      <c r="FH178" s="221"/>
      <c r="FI178" s="221"/>
      <c r="FJ178" s="221"/>
      <c r="FK178" s="221"/>
      <c r="FL178" s="221"/>
    </row>
    <row r="179" spans="1:168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31"/>
      <c r="L179" s="208"/>
      <c r="M179" s="19"/>
      <c r="O179" s="19"/>
      <c r="P179" s="62"/>
      <c r="Q179" s="19"/>
      <c r="R179" s="19"/>
      <c r="S179" s="62"/>
      <c r="T179" s="62"/>
      <c r="U179" s="62"/>
      <c r="V179" s="19"/>
      <c r="W179" s="221"/>
      <c r="X179" s="221"/>
      <c r="Y179" s="221"/>
      <c r="Z179" s="221"/>
      <c r="AA179" s="221"/>
      <c r="AB179" s="221"/>
      <c r="AC179" s="221"/>
      <c r="AD179" s="221"/>
      <c r="AE179" s="221"/>
      <c r="AF179" s="221"/>
      <c r="AG179" s="221"/>
      <c r="AH179" s="221"/>
      <c r="AI179" s="221"/>
      <c r="AJ179" s="221"/>
      <c r="AK179" s="221"/>
      <c r="AL179" s="221"/>
      <c r="AM179" s="221"/>
      <c r="AN179" s="221"/>
      <c r="AO179" s="221"/>
      <c r="AP179" s="221"/>
      <c r="AQ179" s="221"/>
      <c r="AR179" s="221"/>
      <c r="AS179" s="221"/>
      <c r="AT179" s="221"/>
      <c r="AU179" s="221"/>
      <c r="AV179" s="221"/>
      <c r="AW179" s="221"/>
      <c r="AX179" s="221"/>
      <c r="AY179" s="221"/>
      <c r="AZ179" s="221"/>
      <c r="BA179" s="221"/>
      <c r="BB179" s="221"/>
      <c r="BC179" s="221"/>
      <c r="BD179" s="221"/>
      <c r="BE179" s="221"/>
      <c r="BF179" s="221"/>
      <c r="BG179" s="221"/>
      <c r="BH179" s="221"/>
      <c r="BI179" s="221"/>
      <c r="BJ179" s="221"/>
      <c r="BK179" s="221"/>
      <c r="BL179" s="221"/>
      <c r="BM179" s="221"/>
      <c r="BN179" s="221"/>
      <c r="BO179" s="221"/>
      <c r="BP179" s="221"/>
      <c r="BQ179" s="221"/>
      <c r="BR179" s="221"/>
      <c r="BS179" s="221"/>
      <c r="BT179" s="221"/>
      <c r="BU179" s="221"/>
      <c r="BV179" s="221"/>
      <c r="BW179" s="221"/>
      <c r="BX179" s="221"/>
      <c r="BY179" s="221"/>
      <c r="BZ179" s="221"/>
      <c r="CA179" s="221"/>
      <c r="CB179" s="221"/>
      <c r="CC179" s="221"/>
      <c r="CD179" s="221"/>
      <c r="CE179" s="221"/>
      <c r="CF179" s="221"/>
      <c r="CG179" s="221"/>
      <c r="CH179" s="221"/>
      <c r="CI179" s="221"/>
      <c r="CJ179" s="221"/>
      <c r="CK179" s="221"/>
      <c r="CL179" s="221"/>
      <c r="CM179" s="221"/>
      <c r="CN179" s="221"/>
      <c r="CO179" s="221"/>
      <c r="CP179" s="221"/>
      <c r="CQ179" s="221"/>
      <c r="CR179" s="221"/>
      <c r="CS179" s="221"/>
      <c r="CT179" s="221"/>
      <c r="CU179" s="221"/>
      <c r="CV179" s="221"/>
      <c r="CW179" s="221"/>
      <c r="CX179" s="221"/>
      <c r="CY179" s="221"/>
      <c r="CZ179" s="221"/>
      <c r="DA179" s="221"/>
      <c r="DB179" s="221"/>
      <c r="DC179" s="221"/>
      <c r="DD179" s="221"/>
      <c r="DE179" s="221"/>
      <c r="DF179" s="221"/>
      <c r="DG179" s="221"/>
      <c r="DH179" s="221"/>
      <c r="DI179" s="221"/>
      <c r="DJ179" s="221"/>
      <c r="DK179" s="221"/>
      <c r="DL179" s="221"/>
      <c r="DM179" s="221"/>
      <c r="DN179" s="221"/>
      <c r="DO179" s="221"/>
      <c r="DP179" s="221"/>
      <c r="DQ179" s="221"/>
      <c r="DR179" s="221"/>
      <c r="DS179" s="221"/>
      <c r="DT179" s="221"/>
      <c r="DU179" s="221"/>
      <c r="DV179" s="221"/>
      <c r="DW179" s="221"/>
      <c r="DX179" s="221"/>
      <c r="DY179" s="221"/>
      <c r="DZ179" s="221"/>
      <c r="EA179" s="221"/>
      <c r="EB179" s="221"/>
      <c r="EC179" s="221"/>
      <c r="ED179" s="221"/>
      <c r="EE179" s="221"/>
      <c r="EF179" s="221"/>
      <c r="EG179" s="221"/>
      <c r="EH179" s="221"/>
      <c r="EI179" s="221"/>
      <c r="EJ179" s="221"/>
      <c r="EK179" s="221"/>
      <c r="EL179" s="221"/>
      <c r="EM179" s="221"/>
      <c r="EN179" s="221"/>
      <c r="EO179" s="221"/>
      <c r="EP179" s="221"/>
      <c r="EQ179" s="221"/>
      <c r="ER179" s="221"/>
      <c r="ES179" s="221"/>
      <c r="ET179" s="221"/>
      <c r="EU179" s="221"/>
      <c r="EV179" s="221"/>
      <c r="EW179" s="221"/>
      <c r="EX179" s="221"/>
      <c r="EY179" s="221"/>
      <c r="EZ179" s="221"/>
      <c r="FA179" s="221"/>
      <c r="FB179" s="221"/>
      <c r="FC179" s="221"/>
      <c r="FD179" s="221"/>
      <c r="FE179" s="221"/>
      <c r="FF179" s="221"/>
      <c r="FG179" s="221"/>
      <c r="FH179" s="221"/>
      <c r="FI179" s="221"/>
      <c r="FJ179" s="221"/>
      <c r="FK179" s="221"/>
      <c r="FL179" s="221"/>
    </row>
    <row r="180" spans="1:168" x14ac:dyDescent="0.25">
      <c r="A180" s="47"/>
      <c r="B180" s="47"/>
      <c r="C180" s="47"/>
      <c r="D180" s="19"/>
      <c r="E180" s="19"/>
      <c r="F180" s="27"/>
      <c r="G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  <c r="AH180" s="221"/>
      <c r="AI180" s="221"/>
      <c r="AJ180" s="221"/>
      <c r="AK180" s="221"/>
      <c r="AL180" s="221"/>
      <c r="AM180" s="221"/>
      <c r="AN180" s="221"/>
      <c r="AO180" s="221"/>
      <c r="AP180" s="221"/>
      <c r="AQ180" s="221"/>
      <c r="AR180" s="221"/>
      <c r="AS180" s="221"/>
      <c r="AT180" s="221"/>
      <c r="AU180" s="221"/>
      <c r="AV180" s="221"/>
      <c r="AW180" s="221"/>
      <c r="AX180" s="221"/>
      <c r="AY180" s="221"/>
      <c r="AZ180" s="221"/>
      <c r="BA180" s="221"/>
      <c r="BB180" s="221"/>
      <c r="BC180" s="221"/>
      <c r="BD180" s="221"/>
      <c r="BE180" s="221"/>
      <c r="BF180" s="221"/>
      <c r="BG180" s="221"/>
      <c r="BH180" s="221"/>
      <c r="BI180" s="221"/>
      <c r="BJ180" s="221"/>
      <c r="BK180" s="221"/>
      <c r="BL180" s="221"/>
      <c r="BM180" s="221"/>
      <c r="BN180" s="221"/>
      <c r="BO180" s="221"/>
      <c r="BP180" s="221"/>
      <c r="BQ180" s="221"/>
      <c r="BR180" s="221"/>
      <c r="BS180" s="221"/>
      <c r="BT180" s="221"/>
      <c r="BU180" s="221"/>
      <c r="BV180" s="221"/>
      <c r="BW180" s="221"/>
      <c r="BX180" s="221"/>
      <c r="BY180" s="221"/>
      <c r="BZ180" s="221"/>
      <c r="CA180" s="221"/>
      <c r="CB180" s="221"/>
      <c r="CC180" s="221"/>
      <c r="CD180" s="221"/>
      <c r="CE180" s="221"/>
      <c r="CF180" s="221"/>
      <c r="CG180" s="221"/>
      <c r="CH180" s="221"/>
      <c r="CI180" s="221"/>
      <c r="CJ180" s="221"/>
      <c r="CK180" s="221"/>
      <c r="CL180" s="221"/>
      <c r="CM180" s="221"/>
      <c r="CN180" s="221"/>
      <c r="CO180" s="221"/>
      <c r="CP180" s="221"/>
      <c r="CQ180" s="221"/>
      <c r="CR180" s="221"/>
      <c r="CS180" s="221"/>
      <c r="CT180" s="221"/>
      <c r="CU180" s="221"/>
      <c r="CV180" s="221"/>
      <c r="CW180" s="221"/>
      <c r="CX180" s="221"/>
      <c r="CY180" s="221"/>
      <c r="CZ180" s="221"/>
      <c r="DA180" s="221"/>
      <c r="DB180" s="221"/>
      <c r="DC180" s="221"/>
      <c r="DD180" s="221"/>
      <c r="DE180" s="221"/>
      <c r="DF180" s="221"/>
      <c r="DG180" s="221"/>
      <c r="DH180" s="221"/>
      <c r="DI180" s="221"/>
      <c r="DJ180" s="221"/>
      <c r="DK180" s="221"/>
      <c r="DL180" s="221"/>
      <c r="DM180" s="221"/>
      <c r="DN180" s="221"/>
      <c r="DO180" s="221"/>
      <c r="DP180" s="221"/>
      <c r="DQ180" s="221"/>
      <c r="DR180" s="221"/>
      <c r="DS180" s="221"/>
      <c r="DT180" s="221"/>
      <c r="DU180" s="221"/>
      <c r="DV180" s="221"/>
      <c r="DW180" s="221"/>
      <c r="DX180" s="221"/>
      <c r="DY180" s="221"/>
      <c r="DZ180" s="221"/>
      <c r="EA180" s="221"/>
      <c r="EB180" s="221"/>
      <c r="EC180" s="221"/>
      <c r="ED180" s="221"/>
      <c r="EE180" s="221"/>
      <c r="EF180" s="221"/>
      <c r="EG180" s="221"/>
      <c r="EH180" s="221"/>
      <c r="EI180" s="221"/>
      <c r="EJ180" s="221"/>
      <c r="EK180" s="221"/>
      <c r="EL180" s="221"/>
      <c r="EM180" s="221"/>
      <c r="EN180" s="221"/>
      <c r="EO180" s="221"/>
      <c r="EP180" s="221"/>
      <c r="EQ180" s="221"/>
      <c r="ER180" s="221"/>
      <c r="ES180" s="221"/>
      <c r="ET180" s="221"/>
      <c r="EU180" s="221"/>
      <c r="EV180" s="221"/>
      <c r="EW180" s="221"/>
      <c r="EX180" s="221"/>
      <c r="EY180" s="221"/>
      <c r="EZ180" s="221"/>
      <c r="FA180" s="221"/>
      <c r="FB180" s="221"/>
      <c r="FC180" s="221"/>
      <c r="FD180" s="221"/>
      <c r="FE180" s="221"/>
      <c r="FF180" s="221"/>
      <c r="FG180" s="221"/>
      <c r="FH180" s="221"/>
      <c r="FI180" s="221"/>
      <c r="FJ180" s="221"/>
      <c r="FK180" s="221"/>
      <c r="FL180" s="221"/>
    </row>
    <row r="181" spans="1:168" x14ac:dyDescent="0.25">
      <c r="A181" s="35" t="s">
        <v>550</v>
      </c>
      <c r="B181" s="54"/>
      <c r="C181" s="54"/>
      <c r="D181" s="32" t="s">
        <v>469</v>
      </c>
      <c r="E181" s="32"/>
      <c r="F181" s="54" t="s">
        <v>636</v>
      </c>
      <c r="G181"/>
      <c r="H181" s="48"/>
      <c r="I181" s="49"/>
      <c r="J181" s="19"/>
      <c r="M181" s="19"/>
      <c r="N181" s="48" t="s">
        <v>547</v>
      </c>
      <c r="O181" s="48"/>
      <c r="P181" s="50"/>
      <c r="Q181" s="19"/>
      <c r="R181" s="19"/>
      <c r="S181" s="19"/>
      <c r="T181" s="19"/>
      <c r="U181" s="19"/>
      <c r="V181" s="19"/>
    </row>
    <row r="182" spans="1:168" x14ac:dyDescent="0.25">
      <c r="A182" s="33" t="s">
        <v>549</v>
      </c>
      <c r="B182" s="34"/>
      <c r="C182" s="33"/>
      <c r="D182" s="36"/>
      <c r="E182" s="36"/>
      <c r="F182" s="54" t="s">
        <v>575</v>
      </c>
      <c r="G182" s="59" t="s">
        <v>546</v>
      </c>
      <c r="H182" s="45"/>
      <c r="I182" s="45"/>
      <c r="J182" s="19"/>
      <c r="M182" s="19"/>
      <c r="N182" s="48" t="s">
        <v>548</v>
      </c>
      <c r="O182" s="48"/>
      <c r="P182" s="48"/>
      <c r="Q182" s="19"/>
      <c r="R182" s="19"/>
      <c r="S182" s="19"/>
      <c r="T182" s="19"/>
      <c r="U182" s="19"/>
      <c r="V182" s="19"/>
    </row>
    <row r="183" spans="1:168" x14ac:dyDescent="0.25">
      <c r="A183" s="35"/>
      <c r="B183" s="35"/>
      <c r="C183" s="36"/>
      <c r="D183" s="58"/>
      <c r="E183" s="38"/>
      <c r="F183"/>
      <c r="G183" s="59" t="s">
        <v>585</v>
      </c>
      <c r="H183" s="45"/>
      <c r="I183" s="45"/>
      <c r="J183" s="19"/>
      <c r="M183" s="19"/>
      <c r="N183" s="19"/>
      <c r="O183" s="19"/>
      <c r="P183" s="19"/>
      <c r="Q183" s="19"/>
      <c r="R183" s="37"/>
      <c r="S183" s="19"/>
      <c r="T183" s="19"/>
      <c r="U183" s="19"/>
      <c r="V183" s="19"/>
    </row>
    <row r="184" spans="1:168" x14ac:dyDescent="0.25">
      <c r="A184" s="35"/>
      <c r="B184" s="35"/>
      <c r="C184" s="36"/>
      <c r="D184" s="54"/>
      <c r="E184" s="41"/>
      <c r="F184"/>
      <c r="G184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37"/>
      <c r="S184" s="19"/>
      <c r="T184" s="19"/>
      <c r="U184" s="19"/>
      <c r="V184" s="19"/>
    </row>
    <row r="185" spans="1:168" x14ac:dyDescent="0.25">
      <c r="A185" s="38"/>
      <c r="B185" s="38"/>
      <c r="C185" s="38"/>
      <c r="D185" s="55"/>
      <c r="F185"/>
      <c r="G185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168" x14ac:dyDescent="0.25">
      <c r="A186" s="19"/>
      <c r="B186" s="39"/>
      <c r="C186" s="38"/>
      <c r="D186" s="55"/>
      <c r="F186"/>
      <c r="G186"/>
      <c r="H186" s="19"/>
      <c r="I186" s="41"/>
      <c r="J186" s="42"/>
      <c r="K186" s="43"/>
      <c r="L186" s="52"/>
      <c r="M186" s="52"/>
      <c r="N186" s="53"/>
      <c r="O186" s="52"/>
      <c r="P186" s="52"/>
      <c r="Q186" s="52"/>
      <c r="R186" s="52"/>
      <c r="S186" s="52"/>
      <c r="T186" s="52"/>
      <c r="U186" s="52"/>
      <c r="V186" s="44"/>
    </row>
    <row r="187" spans="1:168" x14ac:dyDescent="0.25">
      <c r="A187" s="33"/>
      <c r="B187" s="38"/>
      <c r="C187" s="38"/>
      <c r="D187" s="55"/>
      <c r="F187"/>
      <c r="G187"/>
    </row>
    <row r="188" spans="1:168" x14ac:dyDescent="0.25">
      <c r="A188" s="38"/>
      <c r="B188" s="38"/>
      <c r="C188" s="38"/>
      <c r="D188" s="55"/>
      <c r="F188"/>
      <c r="G188"/>
      <c r="H188" s="19"/>
      <c r="I188" s="38"/>
      <c r="J188" s="19"/>
      <c r="K188" s="19"/>
    </row>
    <row r="189" spans="1:168" ht="14.25" customHeight="1" x14ac:dyDescent="0.25">
      <c r="A189" s="38"/>
      <c r="B189" s="38"/>
      <c r="C189" s="38"/>
      <c r="D189" s="55"/>
      <c r="F189"/>
      <c r="G189"/>
    </row>
    <row r="190" spans="1:168" ht="15" hidden="1" customHeight="1" x14ac:dyDescent="0.25">
      <c r="A190" s="38"/>
      <c r="B190" s="38"/>
      <c r="C190" s="38"/>
      <c r="D190" s="55"/>
      <c r="F190"/>
      <c r="G190"/>
    </row>
    <row r="191" spans="1:168" ht="15" hidden="1" customHeight="1" x14ac:dyDescent="0.25">
      <c r="A191" s="38"/>
      <c r="B191" s="38"/>
      <c r="C191" s="38"/>
      <c r="D191" s="55"/>
      <c r="F191"/>
      <c r="G191"/>
    </row>
    <row r="192" spans="1:168" ht="15" hidden="1" customHeight="1" x14ac:dyDescent="0.25">
      <c r="A192" s="38"/>
      <c r="B192" s="38"/>
      <c r="C192" s="38"/>
      <c r="D192" s="55"/>
      <c r="F192"/>
      <c r="G192"/>
    </row>
    <row r="193" spans="1:7" ht="15" hidden="1" customHeight="1" x14ac:dyDescent="0.25">
      <c r="A193" s="38"/>
      <c r="B193" s="38"/>
      <c r="C193" s="38"/>
      <c r="D193" s="55"/>
      <c r="F193"/>
      <c r="G193"/>
    </row>
    <row r="194" spans="1:7" ht="15" hidden="1" customHeight="1" x14ac:dyDescent="0.25">
      <c r="A194" s="38"/>
      <c r="B194" s="38"/>
      <c r="C194" s="38"/>
      <c r="D194" s="55"/>
      <c r="F194"/>
      <c r="G194"/>
    </row>
    <row r="195" spans="1:7" ht="15" hidden="1" customHeight="1" x14ac:dyDescent="0.25">
      <c r="A195" s="38"/>
      <c r="B195" s="38"/>
      <c r="C195" s="38"/>
      <c r="D195" s="55"/>
      <c r="F195"/>
      <c r="G195"/>
    </row>
    <row r="196" spans="1:7" ht="15" hidden="1" customHeight="1" x14ac:dyDescent="0.25">
      <c r="A196" s="38"/>
      <c r="B196" s="38"/>
      <c r="C196" s="38"/>
      <c r="D196" s="55"/>
      <c r="F196"/>
      <c r="G196"/>
    </row>
    <row r="197" spans="1:7" ht="15" hidden="1" customHeight="1" x14ac:dyDescent="0.25">
      <c r="A197" s="38"/>
      <c r="B197" s="38"/>
      <c r="C197" s="38"/>
      <c r="D197" s="55"/>
      <c r="F197"/>
      <c r="G197"/>
    </row>
    <row r="198" spans="1:7" ht="15" hidden="1" customHeight="1" x14ac:dyDescent="0.25">
      <c r="A198" s="38"/>
      <c r="B198" s="38"/>
      <c r="C198" s="38"/>
      <c r="D198" s="55"/>
      <c r="F198"/>
      <c r="G198"/>
    </row>
    <row r="199" spans="1:7" x14ac:dyDescent="0.25">
      <c r="A199" s="38"/>
      <c r="B199" s="38"/>
      <c r="C199" s="38"/>
      <c r="D199" s="55"/>
      <c r="F199"/>
      <c r="G199"/>
    </row>
    <row r="200" spans="1:7" x14ac:dyDescent="0.25">
      <c r="A200" s="38"/>
      <c r="B200" s="38"/>
      <c r="C200" s="38"/>
      <c r="D200" s="55"/>
      <c r="F200"/>
      <c r="G200"/>
    </row>
    <row r="201" spans="1:7" x14ac:dyDescent="0.25">
      <c r="A201" s="38"/>
      <c r="B201" s="38"/>
      <c r="C201" s="38"/>
      <c r="D201" s="55"/>
      <c r="F201"/>
      <c r="G201"/>
    </row>
    <row r="202" spans="1:7" x14ac:dyDescent="0.25">
      <c r="A202" s="38"/>
      <c r="B202" s="38"/>
      <c r="C202" s="38"/>
      <c r="D202" s="55"/>
      <c r="F202"/>
      <c r="G202"/>
    </row>
    <row r="203" spans="1:7" x14ac:dyDescent="0.25">
      <c r="A203" s="38"/>
      <c r="B203" s="38"/>
      <c r="C203" s="38"/>
      <c r="D203" s="55"/>
      <c r="F203"/>
      <c r="G203"/>
    </row>
    <row r="204" spans="1:7" x14ac:dyDescent="0.25">
      <c r="A204" s="38"/>
      <c r="B204" s="38"/>
      <c r="C204" s="38"/>
      <c r="D204" s="55"/>
      <c r="F204"/>
      <c r="G204"/>
    </row>
    <row r="205" spans="1:7" x14ac:dyDescent="0.25">
      <c r="A205" s="38"/>
      <c r="B205" s="38"/>
      <c r="C205" s="38"/>
      <c r="D205" s="55"/>
      <c r="F205"/>
      <c r="G205"/>
    </row>
    <row r="206" spans="1:7" x14ac:dyDescent="0.25">
      <c r="A206" s="38"/>
      <c r="B206" s="38"/>
      <c r="C206" s="38"/>
      <c r="D206" s="55"/>
      <c r="F206"/>
      <c r="G206"/>
    </row>
    <row r="207" spans="1:7" x14ac:dyDescent="0.25">
      <c r="A207" s="38"/>
      <c r="B207" s="38"/>
      <c r="C207" s="38"/>
      <c r="D207" s="55"/>
      <c r="F207"/>
      <c r="G207"/>
    </row>
    <row r="208" spans="1:7" x14ac:dyDescent="0.25">
      <c r="A208" s="38"/>
      <c r="B208" s="38"/>
      <c r="C208" s="40"/>
      <c r="F208"/>
      <c r="G208"/>
    </row>
    <row r="209" spans="1:7" x14ac:dyDescent="0.25">
      <c r="A209" s="38"/>
      <c r="B209" s="38"/>
      <c r="C209" s="38"/>
      <c r="F209"/>
      <c r="G209"/>
    </row>
    <row r="210" spans="1:7" x14ac:dyDescent="0.25">
      <c r="A210" s="38"/>
      <c r="B210" s="38"/>
      <c r="C210" s="38"/>
      <c r="F210"/>
      <c r="G210"/>
    </row>
    <row r="211" spans="1:7" x14ac:dyDescent="0.25">
      <c r="A211" s="38"/>
      <c r="B211" s="38"/>
      <c r="C211" s="38"/>
      <c r="F211"/>
      <c r="G211"/>
    </row>
    <row r="212" spans="1:7" x14ac:dyDescent="0.25">
      <c r="A212" s="38"/>
      <c r="B212" s="38"/>
      <c r="C212" s="51"/>
      <c r="F212"/>
      <c r="G212"/>
    </row>
    <row r="213" spans="1:7" x14ac:dyDescent="0.25">
      <c r="A213" s="38"/>
      <c r="B213" s="38"/>
      <c r="C213" s="38"/>
      <c r="F213"/>
      <c r="G213"/>
    </row>
    <row r="214" spans="1:7" x14ac:dyDescent="0.25">
      <c r="A214" s="38"/>
      <c r="B214" s="38"/>
      <c r="C214" s="38"/>
      <c r="F214"/>
      <c r="G214"/>
    </row>
    <row r="215" spans="1:7" x14ac:dyDescent="0.25">
      <c r="A215" s="38"/>
      <c r="B215" s="38"/>
      <c r="C215" s="38"/>
      <c r="F215"/>
      <c r="G215"/>
    </row>
    <row r="216" spans="1:7" x14ac:dyDescent="0.25">
      <c r="A216" s="38"/>
      <c r="B216" s="38"/>
      <c r="C216" s="38"/>
      <c r="F216"/>
      <c r="G216"/>
    </row>
    <row r="217" spans="1:7" x14ac:dyDescent="0.25">
      <c r="F217" s="28"/>
    </row>
    <row r="218" spans="1:7" x14ac:dyDescent="0.25">
      <c r="F218" s="28"/>
    </row>
    <row r="219" spans="1:7" x14ac:dyDescent="0.25">
      <c r="F219" s="28"/>
    </row>
    <row r="220" spans="1:7" x14ac:dyDescent="0.25">
      <c r="F220" s="28"/>
    </row>
    <row r="221" spans="1:7" x14ac:dyDescent="0.25">
      <c r="F221" s="28"/>
    </row>
  </sheetData>
  <autoFilter ref="A7:V176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4">
    <mergeCell ref="S8:S9"/>
    <mergeCell ref="T8:T9"/>
    <mergeCell ref="U7:U9"/>
    <mergeCell ref="L8:M8"/>
    <mergeCell ref="N8:N9"/>
    <mergeCell ref="O8:P8"/>
    <mergeCell ref="Q8:Q9"/>
    <mergeCell ref="R8:R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G7:G9"/>
    <mergeCell ref="I7:J8"/>
    <mergeCell ref="K7:K9"/>
    <mergeCell ref="L7:R7"/>
    <mergeCell ref="S7:T7"/>
    <mergeCell ref="V7:V9"/>
  </mergeCells>
  <conditionalFormatting sqref="B30">
    <cfRule type="duplicateValues" dxfId="80" priority="60"/>
  </conditionalFormatting>
  <conditionalFormatting sqref="B29">
    <cfRule type="duplicateValues" dxfId="79" priority="59"/>
  </conditionalFormatting>
  <conditionalFormatting sqref="B31">
    <cfRule type="duplicateValues" dxfId="78" priority="58"/>
  </conditionalFormatting>
  <conditionalFormatting sqref="C30">
    <cfRule type="duplicateValues" dxfId="77" priority="56"/>
  </conditionalFormatting>
  <conditionalFormatting sqref="C29">
    <cfRule type="duplicateValues" dxfId="76" priority="55"/>
  </conditionalFormatting>
  <conditionalFormatting sqref="C31">
    <cfRule type="duplicateValues" dxfId="75" priority="54"/>
  </conditionalFormatting>
  <conditionalFormatting sqref="B13">
    <cfRule type="duplicateValues" dxfId="74" priority="53"/>
  </conditionalFormatting>
  <conditionalFormatting sqref="B186">
    <cfRule type="duplicateValues" dxfId="73" priority="52"/>
  </conditionalFormatting>
  <conditionalFormatting sqref="C52:D52">
    <cfRule type="duplicateValues" dxfId="72" priority="50"/>
  </conditionalFormatting>
  <conditionalFormatting sqref="B52">
    <cfRule type="duplicateValues" dxfId="71" priority="49"/>
  </conditionalFormatting>
  <conditionalFormatting sqref="B53">
    <cfRule type="duplicateValues" dxfId="70" priority="45"/>
  </conditionalFormatting>
  <conditionalFormatting sqref="B53">
    <cfRule type="duplicateValues" dxfId="69" priority="46"/>
    <cfRule type="duplicateValues" dxfId="68" priority="47"/>
    <cfRule type="duplicateValues" dxfId="67" priority="48"/>
  </conditionalFormatting>
  <conditionalFormatting sqref="B56:B58">
    <cfRule type="duplicateValues" dxfId="66" priority="63"/>
  </conditionalFormatting>
  <conditionalFormatting sqref="B56:B58">
    <cfRule type="duplicateValues" dxfId="65" priority="64"/>
    <cfRule type="duplicateValues" dxfId="64" priority="65"/>
    <cfRule type="duplicateValues" dxfId="63" priority="66"/>
  </conditionalFormatting>
  <conditionalFormatting sqref="B62:B63">
    <cfRule type="duplicateValues" dxfId="62" priority="73"/>
  </conditionalFormatting>
  <conditionalFormatting sqref="B14">
    <cfRule type="duplicateValues" dxfId="61" priority="37"/>
  </conditionalFormatting>
  <conditionalFormatting sqref="B14">
    <cfRule type="duplicateValues" dxfId="60" priority="38"/>
    <cfRule type="duplicateValues" dxfId="59" priority="39"/>
    <cfRule type="duplicateValues" dxfId="58" priority="40"/>
  </conditionalFormatting>
  <conditionalFormatting sqref="B14">
    <cfRule type="duplicateValues" dxfId="57" priority="41"/>
  </conditionalFormatting>
  <conditionalFormatting sqref="B14">
    <cfRule type="duplicateValues" dxfId="56" priority="42"/>
  </conditionalFormatting>
  <conditionalFormatting sqref="B14">
    <cfRule type="duplicateValues" dxfId="55" priority="43"/>
  </conditionalFormatting>
  <conditionalFormatting sqref="B14">
    <cfRule type="duplicateValues" dxfId="54" priority="44"/>
  </conditionalFormatting>
  <conditionalFormatting sqref="B123">
    <cfRule type="duplicateValues" dxfId="53" priority="29"/>
  </conditionalFormatting>
  <conditionalFormatting sqref="C123">
    <cfRule type="duplicateValues" dxfId="52" priority="28"/>
  </conditionalFormatting>
  <conditionalFormatting sqref="B123">
    <cfRule type="duplicateValues" dxfId="51" priority="30"/>
    <cfRule type="duplicateValues" dxfId="50" priority="31"/>
    <cfRule type="duplicateValues" dxfId="49" priority="32"/>
  </conditionalFormatting>
  <conditionalFormatting sqref="B124:B125 B119:B122 B84:B117">
    <cfRule type="duplicateValues" dxfId="48" priority="74"/>
  </conditionalFormatting>
  <conditionalFormatting sqref="B124:B125 B119:B122 B84:B117">
    <cfRule type="duplicateValues" dxfId="47" priority="75"/>
    <cfRule type="duplicateValues" dxfId="46" priority="76"/>
    <cfRule type="duplicateValues" dxfId="45" priority="77"/>
  </conditionalFormatting>
  <conditionalFormatting sqref="B124:B125 B119:B122 B11:B13 B15:B117">
    <cfRule type="duplicateValues" dxfId="44" priority="78"/>
  </conditionalFormatting>
  <conditionalFormatting sqref="B126">
    <cfRule type="duplicateValues" dxfId="43" priority="24"/>
  </conditionalFormatting>
  <conditionalFormatting sqref="B126">
    <cfRule type="duplicateValues" dxfId="42" priority="25"/>
    <cfRule type="duplicateValues" dxfId="41" priority="26"/>
    <cfRule type="duplicateValues" dxfId="40" priority="27"/>
  </conditionalFormatting>
  <conditionalFormatting sqref="B10">
    <cfRule type="duplicateValues" dxfId="39" priority="79"/>
  </conditionalFormatting>
  <conditionalFormatting sqref="B10">
    <cfRule type="duplicateValues" dxfId="38" priority="80"/>
    <cfRule type="duplicateValues" dxfId="37" priority="81"/>
    <cfRule type="duplicateValues" dxfId="36" priority="82"/>
  </conditionalFormatting>
  <conditionalFormatting sqref="C128">
    <cfRule type="duplicateValues" dxfId="35" priority="16"/>
  </conditionalFormatting>
  <conditionalFormatting sqref="C128">
    <cfRule type="duplicateValues" dxfId="34" priority="17"/>
    <cfRule type="duplicateValues" dxfId="33" priority="18"/>
    <cfRule type="duplicateValues" dxfId="32" priority="19"/>
  </conditionalFormatting>
  <conditionalFormatting sqref="B118">
    <cfRule type="duplicateValues" dxfId="31" priority="11"/>
  </conditionalFormatting>
  <conditionalFormatting sqref="B118">
    <cfRule type="duplicateValues" dxfId="30" priority="12"/>
    <cfRule type="duplicateValues" dxfId="29" priority="13"/>
    <cfRule type="duplicateValues" dxfId="28" priority="14"/>
  </conditionalFormatting>
  <conditionalFormatting sqref="B118">
    <cfRule type="duplicateValues" dxfId="27" priority="15"/>
  </conditionalFormatting>
  <conditionalFormatting sqref="C118">
    <cfRule type="duplicateValues" dxfId="26" priority="10"/>
  </conditionalFormatting>
  <conditionalFormatting sqref="B151:B153">
    <cfRule type="duplicateValues" dxfId="25" priority="3959"/>
  </conditionalFormatting>
  <conditionalFormatting sqref="B151:B153">
    <cfRule type="duplicateValues" dxfId="24" priority="3960"/>
    <cfRule type="duplicateValues" dxfId="23" priority="3961"/>
    <cfRule type="duplicateValues" dxfId="22" priority="3962"/>
  </conditionalFormatting>
  <conditionalFormatting sqref="C151:C153">
    <cfRule type="duplicateValues" dxfId="21" priority="3963"/>
  </conditionalFormatting>
  <conditionalFormatting sqref="B54:B55 B42:B51">
    <cfRule type="duplicateValues" dxfId="20" priority="4067"/>
  </conditionalFormatting>
  <conditionalFormatting sqref="B54:B55 B11:B13 B15:B51">
    <cfRule type="duplicateValues" dxfId="19" priority="4070"/>
    <cfRule type="duplicateValues" dxfId="18" priority="4071"/>
    <cfRule type="duplicateValues" dxfId="17" priority="4072"/>
  </conditionalFormatting>
  <conditionalFormatting sqref="B54:B55 B11:B13 B15:B51">
    <cfRule type="duplicateValues" dxfId="16" priority="4085"/>
  </conditionalFormatting>
  <conditionalFormatting sqref="B54:B55 B11:B13 B15:B52">
    <cfRule type="duplicateValues" dxfId="15" priority="4089"/>
  </conditionalFormatting>
  <conditionalFormatting sqref="B36:B39">
    <cfRule type="duplicateValues" dxfId="14" priority="4267"/>
  </conditionalFormatting>
  <conditionalFormatting sqref="B163:B173 B154:B155 B127:B150">
    <cfRule type="duplicateValues" dxfId="13" priority="4382"/>
  </conditionalFormatting>
  <conditionalFormatting sqref="B163:B173 B154:B155 B127:B150">
    <cfRule type="duplicateValues" dxfId="12" priority="4386"/>
    <cfRule type="duplicateValues" dxfId="11" priority="4387"/>
    <cfRule type="duplicateValues" dxfId="10" priority="4388"/>
  </conditionalFormatting>
  <conditionalFormatting sqref="C163:C173 C154:C155 C112:C117 C68:C70 C10:C66 C72:C108 C119:C150">
    <cfRule type="duplicateValues" dxfId="9" priority="4398"/>
  </conditionalFormatting>
  <conditionalFormatting sqref="B127:B128">
    <cfRule type="duplicateValues" dxfId="8" priority="4399"/>
  </conditionalFormatting>
  <conditionalFormatting sqref="B64:B83">
    <cfRule type="duplicateValues" dxfId="7" priority="4443"/>
  </conditionalFormatting>
  <conditionalFormatting sqref="B64:B83">
    <cfRule type="duplicateValues" dxfId="6" priority="4445"/>
    <cfRule type="duplicateValues" dxfId="5" priority="4446"/>
    <cfRule type="duplicateValues" dxfId="4" priority="4447"/>
  </conditionalFormatting>
  <conditionalFormatting sqref="B32:B35">
    <cfRule type="duplicateValues" dxfId="3" priority="4562"/>
  </conditionalFormatting>
  <conditionalFormatting sqref="C32:C35">
    <cfRule type="duplicateValues" dxfId="2" priority="4564"/>
  </conditionalFormatting>
  <conditionalFormatting sqref="B11:B13 B15:B39">
    <cfRule type="duplicateValues" dxfId="1" priority="4691"/>
  </conditionalFormatting>
  <conditionalFormatting sqref="B15:B61 B11:B13">
    <cfRule type="duplicateValues" dxfId="0" priority="4694"/>
  </conditionalFormatting>
  <pageMargins left="0.23622047244094491" right="0.23622047244094491" top="0.74803149606299213" bottom="0.74803149606299213" header="0.31496062992125984" footer="0.31496062992125984"/>
  <pageSetup paperSize="5" scale="10" fitToHeight="0" orientation="landscape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NOMINA INTERNA </vt:lpstr>
      <vt:lpstr>SERVICIOS PRESTADOS </vt:lpstr>
      <vt:lpstr>'NOMINA INTERNA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RECURSOS HUMANOS</cp:lastModifiedBy>
  <cp:lastPrinted>2024-11-20T14:01:24Z</cp:lastPrinted>
  <dcterms:created xsi:type="dcterms:W3CDTF">2021-03-11T12:14:44Z</dcterms:created>
  <dcterms:modified xsi:type="dcterms:W3CDTF">2024-12-05T16:31:01Z</dcterms:modified>
</cp:coreProperties>
</file>