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ALIDAD\Downloads\EXCEL\"/>
    </mc:Choice>
  </mc:AlternateContent>
  <xr:revisionPtr revIDLastSave="0" documentId="8_{78C0CE39-F2AB-4E9E-A48C-01D31977C61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NOMINA INTERNA " sheetId="13" r:id="rId1"/>
    <sheet name="SERVICIOS PRESTADOS " sheetId="14" r:id="rId2"/>
  </sheets>
  <definedNames>
    <definedName name="_xlnm._FilterDatabase" localSheetId="0" hidden="1">'NOMINA INTERNA '!$W$7:$AF$28</definedName>
    <definedName name="_xlnm._FilterDatabase" localSheetId="1" hidden="1">'SERVICIOS PRESTADOS '!$A$7:$U$92</definedName>
    <definedName name="_xlnm.Print_Area" localSheetId="0">'NOMINA INTERNA '!$F$1:$AR$30</definedName>
    <definedName name="_xlnm.Print_Titles" localSheetId="0">'NOMINA INTERNA '!$1:$9</definedName>
    <definedName name="_xlnm.Print_Titles" localSheetId="1">'SERVICIOS PRESTADOS '!$1:$9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2" i="14" l="1"/>
  <c r="N51" i="14" l="1"/>
  <c r="P51" i="14"/>
  <c r="O51" i="14"/>
  <c r="M51" i="14"/>
  <c r="L51" i="14"/>
  <c r="P56" i="14"/>
  <c r="O56" i="14"/>
  <c r="N56" i="14"/>
  <c r="M56" i="14"/>
  <c r="L56" i="14"/>
  <c r="T51" i="14" l="1"/>
  <c r="S56" i="14"/>
  <c r="U56" i="14" s="1"/>
  <c r="T56" i="14"/>
  <c r="R51" i="14"/>
  <c r="R56" i="14"/>
  <c r="S51" i="14"/>
  <c r="U51" i="14" s="1"/>
  <c r="AH28" i="13"/>
  <c r="P81" i="14" l="1"/>
  <c r="O81" i="14"/>
  <c r="N81" i="14"/>
  <c r="M81" i="14"/>
  <c r="L81" i="14"/>
  <c r="T81" i="14" l="1"/>
  <c r="R81" i="14"/>
  <c r="S81" i="14"/>
  <c r="P66" i="14"/>
  <c r="O66" i="14"/>
  <c r="N66" i="14"/>
  <c r="M66" i="14"/>
  <c r="L66" i="14"/>
  <c r="P58" i="14"/>
  <c r="O58" i="14"/>
  <c r="N58" i="14"/>
  <c r="M58" i="14"/>
  <c r="L58" i="14"/>
  <c r="U81" i="14" l="1"/>
  <c r="S58" i="14"/>
  <c r="U58" i="14" s="1"/>
  <c r="T58" i="14"/>
  <c r="T66" i="14"/>
  <c r="S66" i="14"/>
  <c r="U66" i="14" s="1"/>
  <c r="R58" i="14"/>
  <c r="R66" i="14"/>
  <c r="M41" i="14" l="1"/>
  <c r="M47" i="14" l="1"/>
  <c r="P47" i="14"/>
  <c r="O47" i="14"/>
  <c r="N47" i="14"/>
  <c r="L47" i="14"/>
  <c r="AM24" i="13"/>
  <c r="AL24" i="13"/>
  <c r="AK24" i="13"/>
  <c r="AJ24" i="13"/>
  <c r="AI24" i="13"/>
  <c r="AP24" i="13" l="1"/>
  <c r="AR24" i="13" s="1"/>
  <c r="T47" i="14"/>
  <c r="AQ24" i="13"/>
  <c r="S47" i="14"/>
  <c r="U47" i="14" s="1"/>
  <c r="AO24" i="13"/>
  <c r="R47" i="14"/>
  <c r="L21" i="14" l="1"/>
  <c r="M21" i="14"/>
  <c r="N21" i="14"/>
  <c r="O21" i="14"/>
  <c r="P21" i="14"/>
  <c r="L24" i="14"/>
  <c r="M24" i="14"/>
  <c r="N24" i="14"/>
  <c r="O24" i="14"/>
  <c r="P24" i="14"/>
  <c r="L25" i="14"/>
  <c r="M25" i="14"/>
  <c r="N25" i="14"/>
  <c r="O25" i="14"/>
  <c r="P25" i="14"/>
  <c r="L27" i="14"/>
  <c r="M27" i="14"/>
  <c r="N27" i="14"/>
  <c r="O27" i="14"/>
  <c r="P27" i="14"/>
  <c r="L30" i="14"/>
  <c r="M30" i="14"/>
  <c r="N30" i="14"/>
  <c r="O30" i="14"/>
  <c r="P30" i="14"/>
  <c r="L31" i="14"/>
  <c r="M31" i="14"/>
  <c r="N31" i="14"/>
  <c r="O31" i="14"/>
  <c r="P31" i="14"/>
  <c r="L32" i="14"/>
  <c r="M32" i="14"/>
  <c r="N32" i="14"/>
  <c r="O32" i="14"/>
  <c r="P32" i="14"/>
  <c r="L33" i="14"/>
  <c r="M33" i="14"/>
  <c r="N33" i="14"/>
  <c r="O33" i="14"/>
  <c r="P33" i="14"/>
  <c r="L34" i="14"/>
  <c r="M34" i="14"/>
  <c r="N34" i="14"/>
  <c r="O34" i="14"/>
  <c r="P34" i="14"/>
  <c r="L35" i="14"/>
  <c r="M35" i="14"/>
  <c r="N35" i="14"/>
  <c r="O35" i="14"/>
  <c r="P35" i="14"/>
  <c r="L36" i="14"/>
  <c r="M36" i="14"/>
  <c r="N36" i="14"/>
  <c r="O36" i="14"/>
  <c r="P36" i="14"/>
  <c r="L42" i="14"/>
  <c r="M42" i="14"/>
  <c r="N42" i="14"/>
  <c r="O42" i="14"/>
  <c r="P42" i="14"/>
  <c r="L45" i="14"/>
  <c r="M45" i="14"/>
  <c r="N45" i="14"/>
  <c r="O45" i="14"/>
  <c r="P45" i="14"/>
  <c r="L46" i="14"/>
  <c r="M46" i="14"/>
  <c r="N46" i="14"/>
  <c r="O46" i="14"/>
  <c r="P46" i="14"/>
  <c r="L48" i="14"/>
  <c r="M48" i="14"/>
  <c r="N48" i="14"/>
  <c r="O48" i="14"/>
  <c r="P48" i="14"/>
  <c r="L50" i="14"/>
  <c r="M50" i="14"/>
  <c r="N50" i="14"/>
  <c r="O50" i="14"/>
  <c r="P50" i="14"/>
  <c r="L52" i="14"/>
  <c r="M52" i="14"/>
  <c r="N52" i="14"/>
  <c r="O52" i="14"/>
  <c r="P52" i="14"/>
  <c r="L53" i="14"/>
  <c r="M53" i="14"/>
  <c r="N53" i="14"/>
  <c r="O53" i="14"/>
  <c r="P53" i="14"/>
  <c r="L54" i="14"/>
  <c r="M54" i="14"/>
  <c r="N54" i="14"/>
  <c r="O54" i="14"/>
  <c r="P54" i="14"/>
  <c r="L59" i="14"/>
  <c r="M59" i="14"/>
  <c r="N59" i="14"/>
  <c r="O59" i="14"/>
  <c r="P59" i="14"/>
  <c r="L61" i="14"/>
  <c r="M61" i="14"/>
  <c r="N61" i="14"/>
  <c r="O61" i="14"/>
  <c r="P61" i="14"/>
  <c r="L63" i="14"/>
  <c r="M63" i="14"/>
  <c r="N63" i="14"/>
  <c r="O63" i="14"/>
  <c r="P63" i="14"/>
  <c r="L64" i="14"/>
  <c r="M64" i="14"/>
  <c r="N64" i="14"/>
  <c r="O64" i="14"/>
  <c r="P64" i="14"/>
  <c r="L65" i="14"/>
  <c r="M65" i="14"/>
  <c r="N65" i="14"/>
  <c r="O65" i="14"/>
  <c r="P65" i="14"/>
  <c r="L67" i="14"/>
  <c r="M67" i="14"/>
  <c r="N67" i="14"/>
  <c r="O67" i="14"/>
  <c r="P67" i="14"/>
  <c r="L68" i="14"/>
  <c r="M68" i="14"/>
  <c r="N68" i="14"/>
  <c r="O68" i="14"/>
  <c r="P68" i="14"/>
  <c r="L69" i="14"/>
  <c r="M69" i="14"/>
  <c r="N69" i="14"/>
  <c r="O69" i="14"/>
  <c r="P69" i="14"/>
  <c r="L70" i="14"/>
  <c r="M70" i="14"/>
  <c r="N70" i="14"/>
  <c r="O70" i="14"/>
  <c r="P70" i="14"/>
  <c r="L72" i="14"/>
  <c r="M72" i="14"/>
  <c r="N72" i="14"/>
  <c r="O72" i="14"/>
  <c r="P72" i="14"/>
  <c r="L73" i="14"/>
  <c r="M73" i="14"/>
  <c r="N73" i="14"/>
  <c r="O73" i="14"/>
  <c r="P73" i="14"/>
  <c r="L80" i="14"/>
  <c r="M80" i="14"/>
  <c r="N80" i="14"/>
  <c r="O80" i="14"/>
  <c r="P80" i="14"/>
  <c r="L86" i="14"/>
  <c r="M86" i="14"/>
  <c r="N86" i="14"/>
  <c r="O86" i="14"/>
  <c r="P86" i="14"/>
  <c r="L88" i="14"/>
  <c r="M88" i="14"/>
  <c r="N88" i="14"/>
  <c r="O88" i="14"/>
  <c r="P88" i="14"/>
  <c r="L82" i="14"/>
  <c r="M82" i="14"/>
  <c r="N82" i="14"/>
  <c r="O82" i="14"/>
  <c r="P82" i="14"/>
  <c r="L83" i="14"/>
  <c r="M83" i="14"/>
  <c r="N83" i="14"/>
  <c r="O83" i="14"/>
  <c r="P83" i="14"/>
  <c r="L39" i="14"/>
  <c r="M39" i="14"/>
  <c r="N39" i="14"/>
  <c r="O39" i="14"/>
  <c r="P39" i="14"/>
  <c r="L12" i="14"/>
  <c r="M12" i="14"/>
  <c r="N12" i="14"/>
  <c r="O12" i="14"/>
  <c r="P12" i="14"/>
  <c r="L22" i="14"/>
  <c r="M22" i="14"/>
  <c r="N22" i="14"/>
  <c r="O22" i="14"/>
  <c r="P22" i="14"/>
  <c r="L55" i="14"/>
  <c r="M55" i="14"/>
  <c r="N55" i="14"/>
  <c r="O55" i="14"/>
  <c r="P55" i="14"/>
  <c r="L40" i="14"/>
  <c r="M40" i="14"/>
  <c r="N40" i="14"/>
  <c r="O40" i="14"/>
  <c r="P40" i="14"/>
  <c r="L18" i="14"/>
  <c r="M18" i="14"/>
  <c r="N18" i="14"/>
  <c r="O18" i="14"/>
  <c r="P18" i="14"/>
  <c r="L74" i="14"/>
  <c r="M74" i="14"/>
  <c r="N74" i="14"/>
  <c r="O74" i="14"/>
  <c r="P74" i="14"/>
  <c r="L11" i="14"/>
  <c r="M11" i="14"/>
  <c r="N11" i="14"/>
  <c r="O11" i="14"/>
  <c r="P11" i="14"/>
  <c r="L16" i="14"/>
  <c r="M16" i="14"/>
  <c r="N16" i="14"/>
  <c r="O16" i="14"/>
  <c r="P16" i="14"/>
  <c r="S30" i="14" l="1"/>
  <c r="U30" i="14" s="1"/>
  <c r="S54" i="14"/>
  <c r="U54" i="14" s="1"/>
  <c r="S63" i="14"/>
  <c r="U63" i="14" s="1"/>
  <c r="S34" i="14"/>
  <c r="U34" i="14" s="1"/>
  <c r="S16" i="14"/>
  <c r="U16" i="14" s="1"/>
  <c r="S72" i="14"/>
  <c r="U72" i="14" s="1"/>
  <c r="S53" i="14"/>
  <c r="U53" i="14" s="1"/>
  <c r="S59" i="14"/>
  <c r="U59" i="14" s="1"/>
  <c r="S61" i="14"/>
  <c r="U61" i="14" s="1"/>
  <c r="R45" i="14"/>
  <c r="R31" i="14"/>
  <c r="S65" i="14"/>
  <c r="U65" i="14" s="1"/>
  <c r="S50" i="14"/>
  <c r="U50" i="14" s="1"/>
  <c r="T45" i="14"/>
  <c r="S22" i="14"/>
  <c r="U22" i="14" s="1"/>
  <c r="S40" i="14"/>
  <c r="U40" i="14" s="1"/>
  <c r="S82" i="14"/>
  <c r="U82" i="14" s="1"/>
  <c r="S86" i="14"/>
  <c r="U86" i="14" s="1"/>
  <c r="T83" i="14"/>
  <c r="T53" i="14"/>
  <c r="T50" i="14"/>
  <c r="R55" i="14"/>
  <c r="S88" i="14"/>
  <c r="U88" i="14" s="1"/>
  <c r="S70" i="14"/>
  <c r="U70" i="14" s="1"/>
  <c r="T67" i="14"/>
  <c r="S18" i="14"/>
  <c r="U18" i="14" s="1"/>
  <c r="R12" i="14"/>
  <c r="S39" i="14"/>
  <c r="U39" i="14" s="1"/>
  <c r="T86" i="14"/>
  <c r="S73" i="14"/>
  <c r="U73" i="14" s="1"/>
  <c r="R69" i="14"/>
  <c r="S68" i="14"/>
  <c r="U68" i="14" s="1"/>
  <c r="R64" i="14"/>
  <c r="T61" i="14"/>
  <c r="R54" i="14"/>
  <c r="S46" i="14"/>
  <c r="U46" i="14" s="1"/>
  <c r="T36" i="14"/>
  <c r="T33" i="14"/>
  <c r="S21" i="14"/>
  <c r="U21" i="14" s="1"/>
  <c r="T73" i="14"/>
  <c r="T27" i="14"/>
  <c r="R24" i="14"/>
  <c r="T18" i="14"/>
  <c r="R11" i="14"/>
  <c r="S74" i="14"/>
  <c r="U74" i="14" s="1"/>
  <c r="S83" i="14"/>
  <c r="U83" i="14" s="1"/>
  <c r="R80" i="14"/>
  <c r="S67" i="14"/>
  <c r="U67" i="14" s="1"/>
  <c r="R52" i="14"/>
  <c r="S35" i="14"/>
  <c r="U35" i="14" s="1"/>
  <c r="T16" i="14"/>
  <c r="T40" i="14"/>
  <c r="T22" i="14"/>
  <c r="T82" i="14"/>
  <c r="T72" i="14"/>
  <c r="T70" i="14"/>
  <c r="T65" i="14"/>
  <c r="T54" i="14"/>
  <c r="T52" i="14"/>
  <c r="T46" i="14"/>
  <c r="S45" i="14"/>
  <c r="U45" i="14" s="1"/>
  <c r="T24" i="14"/>
  <c r="T11" i="14"/>
  <c r="T55" i="14"/>
  <c r="T12" i="14"/>
  <c r="T80" i="14"/>
  <c r="T69" i="14"/>
  <c r="T64" i="14"/>
  <c r="S52" i="14"/>
  <c r="U52" i="14" s="1"/>
  <c r="T31" i="14"/>
  <c r="T25" i="14"/>
  <c r="S24" i="14"/>
  <c r="U24" i="14" s="1"/>
  <c r="S11" i="14"/>
  <c r="S55" i="14"/>
  <c r="U55" i="14" s="1"/>
  <c r="S12" i="14"/>
  <c r="U12" i="14" s="1"/>
  <c r="S80" i="14"/>
  <c r="U80" i="14" s="1"/>
  <c r="S69" i="14"/>
  <c r="U69" i="14" s="1"/>
  <c r="S64" i="14"/>
  <c r="U64" i="14" s="1"/>
  <c r="R59" i="14"/>
  <c r="T59" i="14"/>
  <c r="R35" i="14"/>
  <c r="T35" i="14"/>
  <c r="T32" i="14"/>
  <c r="S31" i="14"/>
  <c r="U31" i="14" s="1"/>
  <c r="R42" i="14"/>
  <c r="S42" i="14"/>
  <c r="U42" i="14" s="1"/>
  <c r="R53" i="14"/>
  <c r="R50" i="14"/>
  <c r="R16" i="14"/>
  <c r="R18" i="14"/>
  <c r="R40" i="14"/>
  <c r="R22" i="14"/>
  <c r="R83" i="14"/>
  <c r="R82" i="14"/>
  <c r="R86" i="14"/>
  <c r="R73" i="14"/>
  <c r="R72" i="14"/>
  <c r="R70" i="14"/>
  <c r="R67" i="14"/>
  <c r="R65" i="14"/>
  <c r="R61" i="14"/>
  <c r="R74" i="14"/>
  <c r="T74" i="14"/>
  <c r="R39" i="14"/>
  <c r="T39" i="14"/>
  <c r="R88" i="14"/>
  <c r="T88" i="14"/>
  <c r="R68" i="14"/>
  <c r="T68" i="14"/>
  <c r="R63" i="14"/>
  <c r="T63" i="14"/>
  <c r="S36" i="14"/>
  <c r="U36" i="14" s="1"/>
  <c r="R36" i="14"/>
  <c r="R48" i="14"/>
  <c r="S48" i="14"/>
  <c r="U48" i="14" s="1"/>
  <c r="R46" i="14"/>
  <c r="T34" i="14"/>
  <c r="R33" i="14"/>
  <c r="S33" i="14"/>
  <c r="U33" i="14" s="1"/>
  <c r="T30" i="14"/>
  <c r="R27" i="14"/>
  <c r="S27" i="14"/>
  <c r="U27" i="14" s="1"/>
  <c r="T21" i="14"/>
  <c r="T48" i="14"/>
  <c r="T42" i="14"/>
  <c r="R34" i="14"/>
  <c r="R32" i="14"/>
  <c r="S32" i="14"/>
  <c r="U32" i="14" s="1"/>
  <c r="R30" i="14"/>
  <c r="R25" i="14"/>
  <c r="S25" i="14"/>
  <c r="U25" i="14" s="1"/>
  <c r="R21" i="14"/>
  <c r="U11" i="14" l="1"/>
  <c r="P41" i="14"/>
  <c r="O41" i="14"/>
  <c r="N41" i="14"/>
  <c r="L41" i="14"/>
  <c r="S41" i="14" l="1"/>
  <c r="U41" i="14" s="1"/>
  <c r="R41" i="14"/>
  <c r="T41" i="14"/>
  <c r="Q29" i="14" l="1"/>
  <c r="L84" i="14"/>
  <c r="AI27" i="13" l="1"/>
  <c r="N49" i="14" l="1"/>
  <c r="N84" i="14"/>
  <c r="N43" i="14"/>
  <c r="L49" i="14" l="1"/>
  <c r="T14" i="14" l="1"/>
  <c r="T38" i="14"/>
  <c r="T78" i="14"/>
  <c r="U14" i="14"/>
  <c r="U38" i="14"/>
  <c r="U78" i="14"/>
  <c r="P13" i="14"/>
  <c r="P15" i="14"/>
  <c r="P23" i="14"/>
  <c r="P43" i="14"/>
  <c r="P26" i="14"/>
  <c r="P77" i="14"/>
  <c r="P84" i="14"/>
  <c r="P49" i="14"/>
  <c r="P29" i="14" s="1"/>
  <c r="O13" i="14"/>
  <c r="O15" i="14"/>
  <c r="O23" i="14"/>
  <c r="O43" i="14"/>
  <c r="O26" i="14"/>
  <c r="O77" i="14"/>
  <c r="O84" i="14"/>
  <c r="O49" i="14"/>
  <c r="O29" i="14" s="1"/>
  <c r="M13" i="14"/>
  <c r="M15" i="14"/>
  <c r="M23" i="14"/>
  <c r="M43" i="14"/>
  <c r="M26" i="14"/>
  <c r="M77" i="14"/>
  <c r="M84" i="14"/>
  <c r="N13" i="14"/>
  <c r="N15" i="14"/>
  <c r="N23" i="14"/>
  <c r="N26" i="14"/>
  <c r="N77" i="14"/>
  <c r="M49" i="14"/>
  <c r="M29" i="14" s="1"/>
  <c r="L13" i="14"/>
  <c r="L92" i="14" s="1"/>
  <c r="L15" i="14"/>
  <c r="L23" i="14"/>
  <c r="L29" i="14" s="1"/>
  <c r="L43" i="14"/>
  <c r="L26" i="14"/>
  <c r="L77" i="14"/>
  <c r="M92" i="14" l="1"/>
  <c r="O92" i="14"/>
  <c r="P92" i="14"/>
  <c r="N29" i="14"/>
  <c r="N92" i="14" s="1"/>
  <c r="S26" i="14"/>
  <c r="U26" i="14" s="1"/>
  <c r="R77" i="14"/>
  <c r="R84" i="14"/>
  <c r="R49" i="14"/>
  <c r="T43" i="14"/>
  <c r="T49" i="14"/>
  <c r="S84" i="14"/>
  <c r="S23" i="14"/>
  <c r="S15" i="14"/>
  <c r="U15" i="14" s="1"/>
  <c r="T84" i="14"/>
  <c r="T15" i="14"/>
  <c r="R15" i="14"/>
  <c r="T26" i="14"/>
  <c r="T13" i="14"/>
  <c r="S77" i="14"/>
  <c r="U77" i="14" s="1"/>
  <c r="S13" i="14"/>
  <c r="R13" i="14"/>
  <c r="T23" i="14"/>
  <c r="R23" i="14"/>
  <c r="R26" i="14"/>
  <c r="S49" i="14"/>
  <c r="S43" i="14"/>
  <c r="U43" i="14" s="1"/>
  <c r="R43" i="14"/>
  <c r="T77" i="14"/>
  <c r="R92" i="14" l="1"/>
  <c r="U13" i="14"/>
  <c r="R29" i="14"/>
  <c r="T29" i="14"/>
  <c r="T92" i="14" s="1"/>
  <c r="U49" i="14"/>
  <c r="S29" i="14"/>
  <c r="S92" i="14" s="1"/>
  <c r="U84" i="14"/>
  <c r="U23" i="14"/>
  <c r="U29" i="14" l="1"/>
  <c r="U92" i="14" s="1"/>
  <c r="AK10" i="13"/>
  <c r="AK11" i="13"/>
  <c r="AK17" i="13"/>
  <c r="AK18" i="13"/>
  <c r="AK13" i="13"/>
  <c r="AK14" i="13"/>
  <c r="AK15" i="13"/>
  <c r="AK16" i="13"/>
  <c r="AK20" i="13"/>
  <c r="AK19" i="13"/>
  <c r="AK21" i="13"/>
  <c r="AK25" i="13"/>
  <c r="AK22" i="13"/>
  <c r="AK23" i="13"/>
  <c r="AK26" i="13"/>
  <c r="AK27" i="13"/>
  <c r="AJ10" i="13"/>
  <c r="AJ11" i="13"/>
  <c r="AJ17" i="13"/>
  <c r="AJ18" i="13"/>
  <c r="AJ13" i="13"/>
  <c r="AJ14" i="13"/>
  <c r="AJ15" i="13"/>
  <c r="AJ16" i="13"/>
  <c r="AJ20" i="13"/>
  <c r="AJ19" i="13"/>
  <c r="AJ21" i="13"/>
  <c r="AJ25" i="13"/>
  <c r="AJ22" i="13"/>
  <c r="AJ23" i="13"/>
  <c r="AJ26" i="13"/>
  <c r="AJ27" i="13"/>
  <c r="AI10" i="13"/>
  <c r="AI11" i="13"/>
  <c r="AI17" i="13"/>
  <c r="AI18" i="13"/>
  <c r="AI13" i="13"/>
  <c r="AI14" i="13"/>
  <c r="AI15" i="13"/>
  <c r="AI16" i="13"/>
  <c r="AI20" i="13"/>
  <c r="AI19" i="13"/>
  <c r="AI21" i="13"/>
  <c r="AI25" i="13"/>
  <c r="AI22" i="13"/>
  <c r="AI23" i="13"/>
  <c r="AI26" i="13"/>
  <c r="AI28" i="13" l="1"/>
  <c r="AK28" i="13"/>
  <c r="AJ28" i="13"/>
  <c r="AL10" i="13"/>
  <c r="AL11" i="13"/>
  <c r="AL17" i="13"/>
  <c r="AL18" i="13"/>
  <c r="AL13" i="13"/>
  <c r="AL14" i="13"/>
  <c r="AL15" i="13"/>
  <c r="AL16" i="13"/>
  <c r="AL20" i="13"/>
  <c r="AL19" i="13"/>
  <c r="AL21" i="13"/>
  <c r="AL25" i="13"/>
  <c r="AL22" i="13"/>
  <c r="AL23" i="13"/>
  <c r="AL26" i="13"/>
  <c r="AL27" i="13"/>
  <c r="AM10" i="13"/>
  <c r="AM11" i="13"/>
  <c r="AM17" i="13"/>
  <c r="AM18" i="13"/>
  <c r="AM13" i="13"/>
  <c r="AM14" i="13"/>
  <c r="AM15" i="13"/>
  <c r="AM16" i="13"/>
  <c r="AM20" i="13"/>
  <c r="AM19" i="13"/>
  <c r="AM21" i="13"/>
  <c r="AM25" i="13"/>
  <c r="AM22" i="13"/>
  <c r="AM23" i="13"/>
  <c r="AM26" i="13"/>
  <c r="AM27" i="13"/>
  <c r="AQ27" i="13" s="1"/>
  <c r="AL28" i="13" l="1"/>
  <c r="AM28" i="13"/>
  <c r="AO22" i="13"/>
  <c r="AO14" i="13"/>
  <c r="AO10" i="13"/>
  <c r="AO25" i="13"/>
  <c r="AO15" i="13"/>
  <c r="AO13" i="13"/>
  <c r="AO11" i="13"/>
  <c r="AO27" i="13"/>
  <c r="AO23" i="13"/>
  <c r="AO19" i="13"/>
  <c r="AO16" i="13"/>
  <c r="AO26" i="13"/>
  <c r="AO21" i="13"/>
  <c r="AO20" i="13"/>
  <c r="AO18" i="13"/>
  <c r="AO17" i="13"/>
  <c r="AQ23" i="13"/>
  <c r="AQ15" i="13"/>
  <c r="AQ13" i="13"/>
  <c r="AP25" i="13"/>
  <c r="AR25" i="13" s="1"/>
  <c r="AQ17" i="13"/>
  <c r="AP26" i="13"/>
  <c r="AP22" i="13"/>
  <c r="AR22" i="13" s="1"/>
  <c r="AP20" i="13"/>
  <c r="AR20" i="13" s="1"/>
  <c r="AP18" i="13"/>
  <c r="AR18" i="13" s="1"/>
  <c r="AQ26" i="13"/>
  <c r="AQ14" i="13"/>
  <c r="AQ11" i="13"/>
  <c r="AP14" i="13"/>
  <c r="AR14" i="13" s="1"/>
  <c r="AP11" i="13"/>
  <c r="AR11" i="13" s="1"/>
  <c r="AP27" i="13"/>
  <c r="AR27" i="13" s="1"/>
  <c r="AP23" i="13"/>
  <c r="AR23" i="13" s="1"/>
  <c r="AQ25" i="13"/>
  <c r="AP21" i="13"/>
  <c r="AR21" i="13" s="1"/>
  <c r="AQ16" i="13"/>
  <c r="AQ10" i="13"/>
  <c r="AP19" i="13"/>
  <c r="AR19" i="13" s="1"/>
  <c r="AQ19" i="13"/>
  <c r="AP16" i="13"/>
  <c r="AR16" i="13" s="1"/>
  <c r="AP10" i="13"/>
  <c r="AQ22" i="13"/>
  <c r="AQ21" i="13"/>
  <c r="AQ20" i="13"/>
  <c r="AQ18" i="13"/>
  <c r="AP15" i="13"/>
  <c r="AR15" i="13" s="1"/>
  <c r="AP13" i="13"/>
  <c r="AR13" i="13" s="1"/>
  <c r="AP17" i="13"/>
  <c r="AR17" i="13" s="1"/>
  <c r="AQ28" i="13" l="1"/>
  <c r="AP28" i="13"/>
  <c r="AO28" i="13"/>
  <c r="AR10" i="13"/>
  <c r="AR28" i="13" s="1"/>
  <c r="AN2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</authors>
  <commentList>
    <comment ref="A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AE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A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sharedStrings.xml><?xml version="1.0" encoding="utf-8"?>
<sst xmlns="http://schemas.openxmlformats.org/spreadsheetml/2006/main" count="790" uniqueCount="331">
  <si>
    <t xml:space="preserve">Servicio Nacional de Salud </t>
  </si>
  <si>
    <t>TOTAL GENERAL</t>
  </si>
  <si>
    <t xml:space="preserve">Nómina Interna Empleados </t>
  </si>
  <si>
    <t xml:space="preserve"> No. </t>
  </si>
  <si>
    <t>Nombre</t>
  </si>
  <si>
    <t>Apellido</t>
  </si>
  <si>
    <t>Departamento</t>
  </si>
  <si>
    <t xml:space="preserve">Función </t>
  </si>
  <si>
    <t>Estatus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</si>
  <si>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</si>
  <si>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</si>
  <si>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</si>
  <si>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</si>
  <si>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</si>
  <si>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</si>
  <si>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</si>
  <si>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</si>
  <si>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</si>
  <si>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</si>
  <si>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</si>
  <si>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</si>
  <si>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Empleado (2.87%)</t>
  </si>
  <si>
    <t>Patronal (7.10%)</t>
  </si>
  <si>
    <t>Empleado (3.04%)</t>
  </si>
  <si>
    <t>Patronal (7.09%)</t>
  </si>
  <si>
    <t xml:space="preserve">Grupo </t>
  </si>
  <si>
    <t>Ocupacional</t>
  </si>
  <si>
    <t xml:space="preserve">Nombre del Establecimiento: HOSPITAL JUAN PABLO PINA </t>
  </si>
  <si>
    <t>CARMEN ALICIA</t>
  </si>
  <si>
    <t xml:space="preserve">EYMY JULY </t>
  </si>
  <si>
    <t>FRANCISCA YULEYMI</t>
  </si>
  <si>
    <t>GERMAN</t>
  </si>
  <si>
    <t>INES DEL CARMEN</t>
  </si>
  <si>
    <t>JUAN</t>
  </si>
  <si>
    <t xml:space="preserve">JULIA </t>
  </si>
  <si>
    <t>YARITZA EMILIA</t>
  </si>
  <si>
    <t>LIDIA HIRLANDA</t>
  </si>
  <si>
    <t>LUCY NIEVE</t>
  </si>
  <si>
    <t>SOCIA ANDREA JOSELIN</t>
  </si>
  <si>
    <t>YANDRY MARIEL</t>
  </si>
  <si>
    <t>MONTERO DE PEREZ</t>
  </si>
  <si>
    <t>ASENCIO SOSA</t>
  </si>
  <si>
    <t>JAQUEZ REYES</t>
  </si>
  <si>
    <t>MARTE GUTIERREZ</t>
  </si>
  <si>
    <t>POLANCO CORDERO</t>
  </si>
  <si>
    <t xml:space="preserve">CEDEÑO </t>
  </si>
  <si>
    <t>VIZCAINO PEREZ</t>
  </si>
  <si>
    <t>ARIAS GERMAN</t>
  </si>
  <si>
    <t>CABRERA ROMERO</t>
  </si>
  <si>
    <t>BRAZOBAN VALENZUELA</t>
  </si>
  <si>
    <t>MATEO FRUCTUOSO</t>
  </si>
  <si>
    <t>CONSERJE</t>
  </si>
  <si>
    <t>ATENCION AL USUARIO</t>
  </si>
  <si>
    <t xml:space="preserve">FLEBOTOMISTA </t>
  </si>
  <si>
    <t>PORTERO</t>
  </si>
  <si>
    <t>AVANZADA</t>
  </si>
  <si>
    <t>SECRETARIA</t>
  </si>
  <si>
    <t>AUXILIAR FACTURACION</t>
  </si>
  <si>
    <t>AUXILIAR DE FARMACIA</t>
  </si>
  <si>
    <t>COCINERA</t>
  </si>
  <si>
    <t>AUX FARMACIA</t>
  </si>
  <si>
    <t>MAYORDOMIA</t>
  </si>
  <si>
    <t>LABORATORIO CLINICO</t>
  </si>
  <si>
    <t xml:space="preserve">MANTENIMIENTO </t>
  </si>
  <si>
    <t>FACTURACION</t>
  </si>
  <si>
    <t>ADMINISTRACION</t>
  </si>
  <si>
    <t>SEGURIDAD</t>
  </si>
  <si>
    <t>ODONTOLOGIA</t>
  </si>
  <si>
    <t>FARMACIA</t>
  </si>
  <si>
    <t>ALIMENTACION Y NUTRICION</t>
  </si>
  <si>
    <t>CONTRATADO</t>
  </si>
  <si>
    <t>JAIME FRANCISCO</t>
  </si>
  <si>
    <t>MOJICA GARCIA</t>
  </si>
  <si>
    <t xml:space="preserve">JOSE ALTAGRACIA </t>
  </si>
  <si>
    <t xml:space="preserve">ARIAS HEREDIA </t>
  </si>
  <si>
    <t>CARLOS JOSE</t>
  </si>
  <si>
    <t>BRITO</t>
  </si>
  <si>
    <t>CARLOS ISMAEL</t>
  </si>
  <si>
    <t>AQUINO JIMENEZ</t>
  </si>
  <si>
    <t>TECNICO DE REFRIGERACION</t>
  </si>
  <si>
    <t>DEPENSISTA</t>
  </si>
  <si>
    <t>CAMILLERO</t>
  </si>
  <si>
    <t>TECNICO DE IMAGEN</t>
  </si>
  <si>
    <t>SALUD MENTAL</t>
  </si>
  <si>
    <t>IMAGENES</t>
  </si>
  <si>
    <t>MANTENIMIENTO</t>
  </si>
  <si>
    <t>YULISA</t>
  </si>
  <si>
    <t>JIMENEZ SANTOS</t>
  </si>
  <si>
    <t>JESSICA CAROLINA</t>
  </si>
  <si>
    <t xml:space="preserve">PATRICIO </t>
  </si>
  <si>
    <t>CABRERA</t>
  </si>
  <si>
    <t xml:space="preserve">YINMI </t>
  </si>
  <si>
    <t>BRIOSO CUELLO</t>
  </si>
  <si>
    <t xml:space="preserve">DILIANI </t>
  </si>
  <si>
    <t>ALCANTARA RODRIGUEZ</t>
  </si>
  <si>
    <t>DANERYS ANGELINA</t>
  </si>
  <si>
    <t>MEDRANO RODRIGUEZ</t>
  </si>
  <si>
    <t>CIRUGIA</t>
  </si>
  <si>
    <t>AUXILIAR AVANZADA</t>
  </si>
  <si>
    <t>AUX FACTURACION</t>
  </si>
  <si>
    <t>SUPERVISORA DE FACTURACION</t>
  </si>
  <si>
    <t>ANDREA ALTAGRACIA</t>
  </si>
  <si>
    <t>DE LA CRUZ LIRIANO</t>
  </si>
  <si>
    <t xml:space="preserve">MILAGRO </t>
  </si>
  <si>
    <t>RODRIGUEZ</t>
  </si>
  <si>
    <t>DOMINGO</t>
  </si>
  <si>
    <t>PINALES CABRERA</t>
  </si>
  <si>
    <t>RECOLECTOR BASURA</t>
  </si>
  <si>
    <t>VALDEZ CABRERA</t>
  </si>
  <si>
    <t xml:space="preserve">PEDRO </t>
  </si>
  <si>
    <t>ROSARIO</t>
  </si>
  <si>
    <t>JOSE DEL CARMEN</t>
  </si>
  <si>
    <t>GUZMAN VEGA</t>
  </si>
  <si>
    <t>VIGILANTE</t>
  </si>
  <si>
    <t>I</t>
  </si>
  <si>
    <t>III</t>
  </si>
  <si>
    <t>II</t>
  </si>
  <si>
    <t>TURBI MEDINA</t>
  </si>
  <si>
    <t>ELSA MARIA</t>
  </si>
  <si>
    <t>SANTOS DE LOS SANTOS</t>
  </si>
  <si>
    <t>EDUVIRGES</t>
  </si>
  <si>
    <t>CEDANO CORCINO</t>
  </si>
  <si>
    <t>JAROLIN JAZMIN</t>
  </si>
  <si>
    <t>LARA EMETERIO</t>
  </si>
  <si>
    <t xml:space="preserve">CATALINA </t>
  </si>
  <si>
    <t>SEROGGINS ROBLES</t>
  </si>
  <si>
    <t>MOISES FRANCISCO</t>
  </si>
  <si>
    <t>TOLEDO CUELLO</t>
  </si>
  <si>
    <t>HILDA SAGRARIO</t>
  </si>
  <si>
    <t>SIERRA DE LOS SANTOS</t>
  </si>
  <si>
    <t xml:space="preserve">MILEDYS </t>
  </si>
  <si>
    <t>FRIAS BAEZ</t>
  </si>
  <si>
    <t xml:space="preserve">ELIEZER </t>
  </si>
  <si>
    <t>ABAD DEL ROSARIO</t>
  </si>
  <si>
    <t>BELTRE DIAZ</t>
  </si>
  <si>
    <t xml:space="preserve">LORENZO </t>
  </si>
  <si>
    <t>MARILENNY</t>
  </si>
  <si>
    <t>ASENCIO BAUTISTA</t>
  </si>
  <si>
    <t>ESTADISTICA</t>
  </si>
  <si>
    <t>AUXILIAR DE ESTADISTICAS</t>
  </si>
  <si>
    <t>MAIRA</t>
  </si>
  <si>
    <t>SOTO GUERRERO</t>
  </si>
  <si>
    <t>LUIS DAVID</t>
  </si>
  <si>
    <t>MONTAS VILLA</t>
  </si>
  <si>
    <t xml:space="preserve">JOSE </t>
  </si>
  <si>
    <t>VALDEZ ROSA</t>
  </si>
  <si>
    <t>ILENIS SORANDI</t>
  </si>
  <si>
    <t>SOTO SOTO</t>
  </si>
  <si>
    <t xml:space="preserve">JOAQUINA </t>
  </si>
  <si>
    <t>GERALDO BRITO</t>
  </si>
  <si>
    <t xml:space="preserve">FACTURACION </t>
  </si>
  <si>
    <t>GARCIA</t>
  </si>
  <si>
    <t>CARMEN EFIGENIA</t>
  </si>
  <si>
    <t>MEDRANO CARMONA</t>
  </si>
  <si>
    <t>MARIELA DOLORES</t>
  </si>
  <si>
    <t>KATERIN ESMERALDA</t>
  </si>
  <si>
    <t>GARCIA CASADO</t>
  </si>
  <si>
    <t>CONSERJE - NOCHE</t>
  </si>
  <si>
    <t>AURELINA</t>
  </si>
  <si>
    <t xml:space="preserve">ROSALBA </t>
  </si>
  <si>
    <t>ZAPATA GARCIA</t>
  </si>
  <si>
    <t>ASISTENTE DENTAL</t>
  </si>
  <si>
    <t>ELIANA JINETTE</t>
  </si>
  <si>
    <t>NUÑEZ VALDEZ</t>
  </si>
  <si>
    <t>NUTRICION</t>
  </si>
  <si>
    <t>DOMMY</t>
  </si>
  <si>
    <t>VIZCAINO REYES</t>
  </si>
  <si>
    <t>AYUDANTE MANTENIMIENTO</t>
  </si>
  <si>
    <t xml:space="preserve">CONSERJE </t>
  </si>
  <si>
    <t>NANI</t>
  </si>
  <si>
    <t>DE LOS SANTOS</t>
  </si>
  <si>
    <t>PAMELA</t>
  </si>
  <si>
    <t>FERNANDEZ HERRERA</t>
  </si>
  <si>
    <t>SEGURIDAD PARQUEO - NOCHE</t>
  </si>
  <si>
    <t>GARCIA FLORES</t>
  </si>
  <si>
    <t>IRIS NATALI</t>
  </si>
  <si>
    <t>SOSA GARCIA</t>
  </si>
  <si>
    <t>ANA IRIS</t>
  </si>
  <si>
    <t>CABRERA ROSARIO</t>
  </si>
  <si>
    <t>LORENZO DE LOS SANTOS</t>
  </si>
  <si>
    <t>CHRISNEISY</t>
  </si>
  <si>
    <t>PLASENCIO CANELO</t>
  </si>
  <si>
    <t xml:space="preserve"> </t>
  </si>
  <si>
    <t>LUIS</t>
  </si>
  <si>
    <t>PEÑALO GARCIA</t>
  </si>
  <si>
    <t>JENNY ALEJANDRA</t>
  </si>
  <si>
    <t>DE LOS SANTOS MATEO</t>
  </si>
  <si>
    <t>AUXILIAR ENFERMERIA - PIE DIABETICO</t>
  </si>
  <si>
    <t xml:space="preserve">AMADA </t>
  </si>
  <si>
    <t>ANDRY YOSELIN</t>
  </si>
  <si>
    <t>EMILIANO</t>
  </si>
  <si>
    <t>JANET ALTAGRACIA</t>
  </si>
  <si>
    <t xml:space="preserve">VILEISES </t>
  </si>
  <si>
    <t>CASADO MATEO</t>
  </si>
  <si>
    <t>WILSON JENY</t>
  </si>
  <si>
    <t xml:space="preserve">GOMEZ FELIZ </t>
  </si>
  <si>
    <t xml:space="preserve">GERARDO </t>
  </si>
  <si>
    <t>NIVAR CORREA</t>
  </si>
  <si>
    <t xml:space="preserve">AMBIORIS </t>
  </si>
  <si>
    <t>LORENZO MARTE</t>
  </si>
  <si>
    <t>BENITO</t>
  </si>
  <si>
    <t>CONSTANZA ROMERO</t>
  </si>
  <si>
    <t xml:space="preserve">SANTOS ANTONIO </t>
  </si>
  <si>
    <t xml:space="preserve">BAEZ PEREZ </t>
  </si>
  <si>
    <t xml:space="preserve">JOVANNY ANTONIO </t>
  </si>
  <si>
    <t>NINA DE LOS SANTOS</t>
  </si>
  <si>
    <t xml:space="preserve">SANTOS </t>
  </si>
  <si>
    <t xml:space="preserve">CONSTANZA ROMERO </t>
  </si>
  <si>
    <t xml:space="preserve">HAMET </t>
  </si>
  <si>
    <t xml:space="preserve">PAREDES MORBAN </t>
  </si>
  <si>
    <t xml:space="preserve">ANYELA </t>
  </si>
  <si>
    <t>SUAREZ CUELLO</t>
  </si>
  <si>
    <t xml:space="preserve">CELESTE </t>
  </si>
  <si>
    <t xml:space="preserve">BELTRE </t>
  </si>
  <si>
    <t>Correspondiente al mes de JULIO del año 2024</t>
  </si>
  <si>
    <t>Preparado por: Lida. Hidalmis Ysabel  Hawkins</t>
  </si>
  <si>
    <t xml:space="preserve">Encargada Interina de Recursos Humanos </t>
  </si>
  <si>
    <t>Revisado por : Licda. Brigida Delgado</t>
  </si>
  <si>
    <t>Autorizado por: Dr. Wagner Guzman.</t>
  </si>
  <si>
    <t>Dr. Wagner Guzmán</t>
  </si>
  <si>
    <t xml:space="preserve">         Director </t>
  </si>
  <si>
    <t xml:space="preserve">Enc. Recursos Humanos Interina </t>
  </si>
  <si>
    <t>Riesgos Laborales (1.2%)</t>
  </si>
  <si>
    <t xml:space="preserve">Riesgos Laborales (1.2%) </t>
  </si>
  <si>
    <t xml:space="preserve">Administradora </t>
  </si>
  <si>
    <t xml:space="preserve">ALAMACEN </t>
  </si>
  <si>
    <t xml:space="preserve">MARTE JORGE </t>
  </si>
  <si>
    <t xml:space="preserve">IGNACIA </t>
  </si>
  <si>
    <t xml:space="preserve">PUELLO MARIÑEZ </t>
  </si>
  <si>
    <t xml:space="preserve">CONCERJE </t>
  </si>
  <si>
    <t>COCINA</t>
  </si>
  <si>
    <t xml:space="preserve">YENDELI </t>
  </si>
  <si>
    <t>PILAR TAVERAS</t>
  </si>
  <si>
    <t xml:space="preserve">COCINA </t>
  </si>
  <si>
    <t>CAROLYN</t>
  </si>
  <si>
    <t>DIONICIO RAMIREZ</t>
  </si>
  <si>
    <t>VALENZUELA MORALES</t>
  </si>
  <si>
    <t>RICARDO ALFREDO</t>
  </si>
  <si>
    <t>AUXILIAR DE ASCENSOR</t>
  </si>
  <si>
    <t>ENC. OXIGENO</t>
  </si>
  <si>
    <t xml:space="preserve">ANA ROSA </t>
  </si>
  <si>
    <t>DE LOS SANTOS ROBLE</t>
  </si>
  <si>
    <t>SEGUIDAD</t>
  </si>
  <si>
    <t>FERNANDO RAMON</t>
  </si>
  <si>
    <t xml:space="preserve">PEÑA </t>
  </si>
  <si>
    <t xml:space="preserve">ROBERT </t>
  </si>
  <si>
    <t xml:space="preserve">Revisado: Brigida Delgado </t>
  </si>
  <si>
    <t xml:space="preserve">SEGURIDAD </t>
  </si>
  <si>
    <t xml:space="preserve">APOLINAR </t>
  </si>
  <si>
    <t>REINOSO DE LOS SANTOS</t>
  </si>
  <si>
    <t>05/11/2024</t>
  </si>
  <si>
    <t xml:space="preserve">            Administradora </t>
  </si>
  <si>
    <t xml:space="preserve">                     Director </t>
  </si>
  <si>
    <t xml:space="preserve">VIGILANTE </t>
  </si>
  <si>
    <t xml:space="preserve">ALBEURI </t>
  </si>
  <si>
    <t xml:space="preserve">DE LA ROSA ROMERO BATISTA </t>
  </si>
  <si>
    <t xml:space="preserve">I </t>
  </si>
  <si>
    <t>AUX. FACTURACION</t>
  </si>
  <si>
    <t xml:space="preserve">LUIS MIGUEL </t>
  </si>
  <si>
    <t xml:space="preserve">MARTINEZ MONTAS </t>
  </si>
  <si>
    <t xml:space="preserve">DIANA MERCEDES </t>
  </si>
  <si>
    <t xml:space="preserve">ALEJO PEPEN </t>
  </si>
  <si>
    <t xml:space="preserve">CANDELARIO </t>
  </si>
  <si>
    <t xml:space="preserve">YOANNA </t>
  </si>
  <si>
    <t xml:space="preserve">EMETERIO PEREZ </t>
  </si>
  <si>
    <t>AUX. DE ALMACEN</t>
  </si>
  <si>
    <t>3/4/2025</t>
  </si>
  <si>
    <t>REYES PEÑA</t>
  </si>
  <si>
    <t>Administrativa</t>
  </si>
  <si>
    <t>Asistencial</t>
  </si>
  <si>
    <t>administrativa</t>
  </si>
  <si>
    <t>JUAN DANIEL</t>
  </si>
  <si>
    <t>UBEN RUIZ</t>
  </si>
  <si>
    <t>1/05/2025</t>
  </si>
  <si>
    <t xml:space="preserve">CRISTOBALINA </t>
  </si>
  <si>
    <t xml:space="preserve">MARTINEZ AQUINO </t>
  </si>
  <si>
    <t>ANGELA MARIA</t>
  </si>
  <si>
    <t>GOMEZ TERRERO</t>
  </si>
  <si>
    <t xml:space="preserve">ROSA ANGELICA </t>
  </si>
  <si>
    <t xml:space="preserve">CUEVAS </t>
  </si>
  <si>
    <t xml:space="preserve">Asistencial </t>
  </si>
  <si>
    <t xml:space="preserve">HENRY MANUEL </t>
  </si>
  <si>
    <t xml:space="preserve">ROPERTO GUZMAN </t>
  </si>
  <si>
    <t xml:space="preserve">ANYULI MICHAEL </t>
  </si>
  <si>
    <t xml:space="preserve">MONTAS DE LOS SANTOS </t>
  </si>
  <si>
    <t>RAYOS X</t>
  </si>
  <si>
    <t xml:space="preserve">AUX. CONTENCION </t>
  </si>
  <si>
    <t xml:space="preserve">CONTENCION </t>
  </si>
  <si>
    <t>1/05/20205</t>
  </si>
  <si>
    <t>AUX. ATENCIO AL USUARIO</t>
  </si>
  <si>
    <t>ENC. ATENCIO AL USUARIO</t>
  </si>
  <si>
    <t>PLOMERO</t>
  </si>
  <si>
    <t>AUX. RAYOS X</t>
  </si>
  <si>
    <t>SAI</t>
  </si>
  <si>
    <t>Realizada: Licda. Hidalmis Ysabel Hawkins</t>
  </si>
  <si>
    <t>LIC. MATERNA</t>
  </si>
  <si>
    <t xml:space="preserve">JULIO JOEL </t>
  </si>
  <si>
    <t xml:space="preserve">GUERRERO </t>
  </si>
  <si>
    <t>DIGITADOR-FIN SEM.</t>
  </si>
  <si>
    <t xml:space="preserve">MIGUEL JOSE </t>
  </si>
  <si>
    <t xml:space="preserve">GUZMAN BAUTISTA </t>
  </si>
  <si>
    <t xml:space="preserve">PLOMERO </t>
  </si>
  <si>
    <t xml:space="preserve">RAMFIS ALBERTO </t>
  </si>
  <si>
    <t xml:space="preserve">HERNANDEZ GARCIA </t>
  </si>
  <si>
    <t xml:space="preserve">ALMACEN </t>
  </si>
  <si>
    <t>$</t>
  </si>
  <si>
    <t>01/07/2025</t>
  </si>
  <si>
    <t>LIC. MEDICA</t>
  </si>
  <si>
    <t xml:space="preserve">IGNACION  </t>
  </si>
  <si>
    <t>JAVIER NINA</t>
  </si>
  <si>
    <t>01/08/2025</t>
  </si>
  <si>
    <t xml:space="preserve">KILSY </t>
  </si>
  <si>
    <t>ROSA</t>
  </si>
  <si>
    <t xml:space="preserve">ESQUEIDY </t>
  </si>
  <si>
    <t>GUERRERO ALVAREZ</t>
  </si>
  <si>
    <t xml:space="preserve">CARDIOLOGIA </t>
  </si>
  <si>
    <t xml:space="preserve">AUX. ADMINISTRATIVO </t>
  </si>
  <si>
    <t xml:space="preserve">YEROLY </t>
  </si>
  <si>
    <t xml:space="preserve">PUELLO </t>
  </si>
  <si>
    <t xml:space="preserve">JUAN </t>
  </si>
  <si>
    <t>REYES DE LA ROSA</t>
  </si>
  <si>
    <t>30/10/2025</t>
  </si>
  <si>
    <t xml:space="preserve">JORGE GABINO </t>
  </si>
  <si>
    <t xml:space="preserve">CANELO ROMERO </t>
  </si>
  <si>
    <t xml:space="preserve">AUX.  CONTENCION </t>
  </si>
  <si>
    <t>24/07/2025</t>
  </si>
  <si>
    <t>DESPENSISTA</t>
  </si>
  <si>
    <t xml:space="preserve">                    Nómina  Correspondiente                                     ENERO DEL     2026                                                                                                                            Servicios prestados Nómina Hospital   Juan Pablo Pina</t>
  </si>
  <si>
    <t>Renuncia</t>
  </si>
  <si>
    <t>Desv.</t>
  </si>
  <si>
    <t>Correspondiente al mes  ENERO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</si>
</sst>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₡&quot;* #,##0.00_-;\-&quot;₡&quot;* #,##0.00_-;_-&quot;₡&quot;* &quot;-&quot;??_-;_-@_-"/>
    <numFmt numFmtId="165" formatCode="_-* #,##0.00_-;\-* #,##0.00_-;_-* &quot;-&quot;??_-;_-@_-"/>
    <numFmt numFmtId="166" formatCode="000\-0000000\-0"/>
    <numFmt numFmtId="167" formatCode="dd/mm/yyyy;@"/>
    <numFmt numFmtId="168" formatCode="_([$$-1C0A]* #,##0.00_);_([$$-1C0A]* \(#,##0.00\);_([$$-1C0A]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theme="1"/>
      <name val="Arial"/>
      <family val="2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9" fillId="0" borderId="0" xfId="0" applyFont="1"/>
    <xf numFmtId="0" fontId="10" fillId="0" borderId="0" xfId="0" applyFont="1"/>
    <xf numFmtId="0" fontId="14" fillId="0" borderId="0" xfId="0" applyFont="1"/>
    <xf numFmtId="0" fontId="14" fillId="0" borderId="0" xfId="0" applyFont="1" applyFill="1"/>
    <xf numFmtId="0" fontId="14" fillId="0" borderId="0" xfId="0" applyFont="1" applyAlignment="1">
      <alignment vertical="center"/>
    </xf>
    <xf numFmtId="0" fontId="10" fillId="2" borderId="0" xfId="0" applyFont="1" applyFill="1"/>
    <xf numFmtId="0" fontId="17" fillId="2" borderId="0" xfId="0" applyFont="1" applyFill="1"/>
    <xf numFmtId="0" fontId="19" fillId="2" borderId="0" xfId="0" applyFont="1" applyFill="1"/>
    <xf numFmtId="0" fontId="18" fillId="0" borderId="0" xfId="0" applyFont="1"/>
    <xf numFmtId="4" fontId="14" fillId="0" borderId="0" xfId="0" applyNumberFormat="1" applyFont="1"/>
    <xf numFmtId="0" fontId="16" fillId="0" borderId="0" xfId="0" applyFont="1"/>
    <xf numFmtId="0" fontId="15" fillId="3" borderId="0" xfId="1" applyFont="1" applyFill="1" applyBorder="1" applyAlignment="1" applyProtection="1">
      <alignment horizontal="left" wrapText="1"/>
      <protection locked="0"/>
    </xf>
    <xf numFmtId="0" fontId="13" fillId="2" borderId="0" xfId="0" applyFont="1" applyFill="1" applyBorder="1" applyAlignment="1">
      <alignment vertical="center" wrapText="1"/>
    </xf>
    <xf numFmtId="0" fontId="13" fillId="0" borderId="0" xfId="0" applyFont="1"/>
    <xf numFmtId="0" fontId="20" fillId="0" borderId="0" xfId="0" applyFont="1"/>
    <xf numFmtId="0" fontId="10" fillId="0" borderId="0" xfId="0" applyFont="1" applyAlignment="1"/>
    <xf numFmtId="0" fontId="0" fillId="0" borderId="0" xfId="0" applyFont="1"/>
    <xf numFmtId="0" fontId="23" fillId="2" borderId="1" xfId="1" applyFont="1" applyFill="1" applyBorder="1" applyAlignment="1" applyProtection="1">
      <alignment horizontal="left" wrapText="1"/>
      <protection locked="0"/>
    </xf>
    <xf numFmtId="0" fontId="23" fillId="3" borderId="1" xfId="1" applyFont="1" applyFill="1" applyBorder="1" applyAlignment="1" applyProtection="1">
      <alignment horizontal="left" wrapText="1"/>
      <protection locked="0"/>
    </xf>
    <xf numFmtId="0" fontId="22" fillId="2" borderId="1" xfId="0" applyFont="1" applyFill="1" applyBorder="1" applyAlignment="1">
      <alignment horizontal="center" vertical="center" wrapText="1"/>
    </xf>
    <xf numFmtId="167" fontId="23" fillId="3" borderId="1" xfId="1" applyNumberFormat="1" applyFont="1" applyFill="1" applyBorder="1" applyAlignment="1" applyProtection="1">
      <protection locked="0"/>
    </xf>
    <xf numFmtId="0" fontId="22" fillId="2" borderId="1" xfId="0" applyFont="1" applyFill="1" applyBorder="1" applyAlignment="1">
      <alignment vertical="center" wrapText="1"/>
    </xf>
    <xf numFmtId="167" fontId="23" fillId="2" borderId="1" xfId="1" applyNumberFormat="1" applyFont="1" applyFill="1" applyBorder="1" applyAlignment="1" applyProtection="1">
      <protection locked="0"/>
    </xf>
    <xf numFmtId="0" fontId="23" fillId="2" borderId="1" xfId="1" applyFont="1" applyFill="1" applyBorder="1" applyAlignment="1" applyProtection="1">
      <alignment horizontal="left" vertical="center" wrapText="1"/>
      <protection locked="0"/>
    </xf>
    <xf numFmtId="0" fontId="23" fillId="2" borderId="1" xfId="0" applyFont="1" applyFill="1" applyBorder="1"/>
    <xf numFmtId="167" fontId="23" fillId="2" borderId="1" xfId="1" applyNumberFormat="1" applyFont="1" applyFill="1" applyBorder="1" applyAlignment="1" applyProtection="1">
      <alignment horizontal="right"/>
      <protection locked="0"/>
    </xf>
    <xf numFmtId="167" fontId="24" fillId="3" borderId="1" xfId="1" applyNumberFormat="1" applyFont="1" applyFill="1" applyBorder="1" applyAlignment="1" applyProtection="1">
      <protection locked="0"/>
    </xf>
    <xf numFmtId="0" fontId="25" fillId="2" borderId="1" xfId="0" applyFont="1" applyFill="1" applyBorder="1" applyAlignment="1">
      <alignment horizontal="left" wrapText="1"/>
    </xf>
    <xf numFmtId="0" fontId="27" fillId="2" borderId="1" xfId="0" applyFont="1" applyFill="1" applyBorder="1" applyAlignment="1">
      <alignment vertical="center" wrapText="1"/>
    </xf>
    <xf numFmtId="168" fontId="23" fillId="2" borderId="1" xfId="3" applyNumberFormat="1" applyFont="1" applyFill="1" applyBorder="1" applyAlignment="1"/>
    <xf numFmtId="168" fontId="23" fillId="3" borderId="1" xfId="3" applyNumberFormat="1" applyFont="1" applyFill="1" applyBorder="1" applyAlignment="1" applyProtection="1">
      <protection locked="0"/>
    </xf>
    <xf numFmtId="0" fontId="10" fillId="2" borderId="1" xfId="0" applyFont="1" applyFill="1" applyBorder="1"/>
    <xf numFmtId="0" fontId="10" fillId="0" borderId="1" xfId="0" applyFont="1" applyBorder="1"/>
    <xf numFmtId="49" fontId="2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2" fillId="2" borderId="0" xfId="0" applyFont="1" applyFill="1"/>
    <xf numFmtId="0" fontId="8" fillId="2" borderId="0" xfId="0" applyFont="1" applyFill="1"/>
    <xf numFmtId="0" fontId="10" fillId="0" borderId="0" xfId="0" applyFont="1" applyBorder="1"/>
    <xf numFmtId="0" fontId="10" fillId="2" borderId="0" xfId="0" applyFont="1" applyFill="1" applyBorder="1"/>
    <xf numFmtId="0" fontId="22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wrapText="1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23" fillId="2" borderId="1" xfId="1" applyFont="1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2" xfId="0" applyBorder="1"/>
    <xf numFmtId="0" fontId="14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3" fillId="2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wrapText="1"/>
    </xf>
    <xf numFmtId="0" fontId="20" fillId="0" borderId="0" xfId="0" applyFont="1" applyAlignment="1">
      <alignment wrapText="1"/>
    </xf>
    <xf numFmtId="8" fontId="10" fillId="0" borderId="0" xfId="0" applyNumberFormat="1" applyFont="1"/>
    <xf numFmtId="0" fontId="22" fillId="2" borderId="1" xfId="0" applyFont="1" applyFill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/>
    <xf numFmtId="0" fontId="23" fillId="0" borderId="0" xfId="0" applyFont="1" applyBorder="1"/>
    <xf numFmtId="0" fontId="23" fillId="2" borderId="1" xfId="0" applyFont="1" applyFill="1" applyBorder="1" applyAlignment="1"/>
    <xf numFmtId="0" fontId="10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168" fontId="23" fillId="2" borderId="1" xfId="7" applyNumberFormat="1" applyFont="1" applyFill="1" applyBorder="1" applyAlignment="1" applyProtection="1">
      <alignment vertical="center"/>
      <protection locked="0"/>
    </xf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horizontal="right" wrapText="1"/>
    </xf>
    <xf numFmtId="0" fontId="23" fillId="2" borderId="4" xfId="0" applyFont="1" applyFill="1" applyBorder="1" applyAlignment="1">
      <alignment vertical="center"/>
    </xf>
    <xf numFmtId="0" fontId="23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left"/>
    </xf>
    <xf numFmtId="14" fontId="23" fillId="2" borderId="1" xfId="0" applyNumberFormat="1" applyFont="1" applyFill="1" applyBorder="1"/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44" fontId="10" fillId="0" borderId="0" xfId="0" applyNumberFormat="1" applyFont="1" applyAlignment="1"/>
    <xf numFmtId="44" fontId="10" fillId="0" borderId="0" xfId="0" applyNumberFormat="1" applyFont="1"/>
    <xf numFmtId="0" fontId="10" fillId="0" borderId="0" xfId="0" applyFont="1" applyFill="1"/>
    <xf numFmtId="0" fontId="19" fillId="0" borderId="0" xfId="0" applyFont="1" applyFill="1"/>
    <xf numFmtId="0" fontId="17" fillId="0" borderId="0" xfId="0" applyFont="1" applyFill="1"/>
    <xf numFmtId="0" fontId="10" fillId="0" borderId="1" xfId="0" applyFont="1" applyFill="1" applyBorder="1"/>
    <xf numFmtId="0" fontId="10" fillId="0" borderId="0" xfId="0" applyFont="1" applyFill="1" applyBorder="1"/>
    <xf numFmtId="0" fontId="23" fillId="0" borderId="0" xfId="0" applyFont="1" applyFill="1" applyBorder="1"/>
    <xf numFmtId="0" fontId="0" fillId="5" borderId="0" xfId="0" applyFill="1"/>
    <xf numFmtId="168" fontId="23" fillId="2" borderId="1" xfId="3" applyNumberFormat="1" applyFont="1" applyFill="1" applyBorder="1" applyAlignment="1" applyProtection="1">
      <protection locked="0"/>
    </xf>
    <xf numFmtId="168" fontId="23" fillId="2" borderId="1" xfId="7" applyNumberFormat="1" applyFont="1" applyFill="1" applyBorder="1" applyAlignment="1" applyProtection="1">
      <protection locked="0"/>
    </xf>
    <xf numFmtId="168" fontId="23" fillId="3" borderId="1" xfId="7" applyNumberFormat="1" applyFont="1" applyFill="1" applyBorder="1" applyAlignment="1" applyProtection="1">
      <protection locked="0"/>
    </xf>
    <xf numFmtId="168" fontId="23" fillId="3" borderId="1" xfId="7" applyNumberFormat="1" applyFont="1" applyFill="1" applyBorder="1" applyAlignment="1" applyProtection="1">
      <alignment vertical="center"/>
      <protection locked="0"/>
    </xf>
    <xf numFmtId="168" fontId="22" fillId="2" borderId="1" xfId="0" applyNumberFormat="1" applyFont="1" applyFill="1" applyBorder="1" applyAlignment="1">
      <alignment vertical="center"/>
    </xf>
    <xf numFmtId="168" fontId="23" fillId="2" borderId="1" xfId="7" applyNumberFormat="1" applyFont="1" applyFill="1" applyBorder="1" applyAlignment="1">
      <alignment horizontal="left" vertical="center"/>
    </xf>
    <xf numFmtId="168" fontId="23" fillId="2" borderId="1" xfId="7" applyNumberFormat="1" applyFont="1" applyFill="1" applyBorder="1" applyAlignment="1">
      <alignment horizontal="left" vertical="center" wrapText="1"/>
    </xf>
    <xf numFmtId="168" fontId="23" fillId="2" borderId="4" xfId="7" applyNumberFormat="1" applyFont="1" applyFill="1" applyBorder="1" applyAlignment="1">
      <alignment horizontal="left" vertical="center"/>
    </xf>
    <xf numFmtId="168" fontId="22" fillId="2" borderId="1" xfId="0" applyNumberFormat="1" applyFont="1" applyFill="1" applyBorder="1" applyAlignment="1">
      <alignment horizontal="left" vertical="center"/>
    </xf>
    <xf numFmtId="166" fontId="18" fillId="0" borderId="0" xfId="0" applyNumberFormat="1" applyFont="1" applyFill="1" applyBorder="1" applyAlignment="1">
      <alignment horizontal="left"/>
    </xf>
    <xf numFmtId="0" fontId="18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0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wrapText="1"/>
    </xf>
    <xf numFmtId="14" fontId="23" fillId="2" borderId="1" xfId="0" applyNumberFormat="1" applyFont="1" applyFill="1" applyBorder="1" applyAlignment="1"/>
    <xf numFmtId="168" fontId="23" fillId="2" borderId="1" xfId="0" applyNumberFormat="1" applyFont="1" applyFill="1" applyBorder="1" applyAlignment="1">
      <alignment horizontal="center" vertical="center"/>
    </xf>
    <xf numFmtId="168" fontId="23" fillId="2" borderId="1" xfId="0" applyNumberFormat="1" applyFont="1" applyFill="1" applyBorder="1" applyAlignment="1">
      <alignment horizontal="right" vertical="center"/>
    </xf>
    <xf numFmtId="0" fontId="23" fillId="2" borderId="1" xfId="0" applyFont="1" applyFill="1" applyBorder="1" applyAlignment="1">
      <alignment wrapText="1"/>
    </xf>
    <xf numFmtId="167" fontId="23" fillId="2" borderId="1" xfId="0" applyNumberFormat="1" applyFont="1" applyFill="1" applyBorder="1" applyAlignment="1"/>
    <xf numFmtId="0" fontId="23" fillId="3" borderId="1" xfId="1" applyFont="1" applyFill="1" applyBorder="1" applyAlignment="1" applyProtection="1">
      <alignment horizontal="left"/>
      <protection locked="0"/>
    </xf>
    <xf numFmtId="168" fontId="22" fillId="2" borderId="1" xfId="0" applyNumberFormat="1" applyFont="1" applyFill="1" applyBorder="1" applyAlignment="1">
      <alignment horizontal="right" vertical="center"/>
    </xf>
    <xf numFmtId="0" fontId="29" fillId="2" borderId="0" xfId="0" applyFont="1" applyFill="1"/>
    <xf numFmtId="0" fontId="31" fillId="0" borderId="0" xfId="0" applyFont="1" applyAlignment="1">
      <alignment horizontal="center"/>
    </xf>
    <xf numFmtId="0" fontId="30" fillId="0" borderId="0" xfId="0" applyFont="1" applyAlignment="1"/>
    <xf numFmtId="0" fontId="18" fillId="0" borderId="0" xfId="0" applyFont="1" applyAlignment="1">
      <alignment horizontal="center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/>
    <xf numFmtId="0" fontId="18" fillId="0" borderId="0" xfId="0" applyFont="1" applyAlignment="1"/>
    <xf numFmtId="0" fontId="18" fillId="0" borderId="0" xfId="0" applyFont="1" applyFill="1" applyBorder="1" applyAlignment="1"/>
    <xf numFmtId="0" fontId="18" fillId="2" borderId="0" xfId="0" applyFont="1" applyFill="1" applyAlignment="1">
      <alignment horizontal="right"/>
    </xf>
    <xf numFmtId="168" fontId="23" fillId="2" borderId="1" xfId="7" applyNumberFormat="1" applyFont="1" applyFill="1" applyBorder="1" applyAlignment="1" applyProtection="1">
      <alignment horizontal="left" vertical="center"/>
      <protection locked="0"/>
    </xf>
    <xf numFmtId="168" fontId="23" fillId="2" borderId="1" xfId="7" applyNumberFormat="1" applyFont="1" applyFill="1" applyBorder="1" applyAlignment="1">
      <alignment horizontal="right" vertical="center"/>
    </xf>
    <xf numFmtId="0" fontId="23" fillId="2" borderId="0" xfId="0" applyFont="1" applyFill="1" applyBorder="1"/>
    <xf numFmtId="9" fontId="22" fillId="2" borderId="1" xfId="13" applyFont="1" applyFill="1" applyBorder="1" applyAlignment="1">
      <alignment horizontal="center" vertical="center"/>
    </xf>
    <xf numFmtId="0" fontId="26" fillId="2" borderId="1" xfId="1" applyFont="1" applyFill="1" applyBorder="1" applyAlignment="1" applyProtection="1">
      <alignment horizontal="left" wrapText="1"/>
      <protection locked="0"/>
    </xf>
    <xf numFmtId="0" fontId="26" fillId="2" borderId="1" xfId="1" applyFont="1" applyFill="1" applyBorder="1" applyAlignment="1" applyProtection="1">
      <alignment wrapText="1" readingOrder="1"/>
      <protection locked="0"/>
    </xf>
    <xf numFmtId="0" fontId="32" fillId="2" borderId="1" xfId="0" applyFont="1" applyFill="1" applyBorder="1" applyAlignment="1">
      <alignment wrapText="1"/>
    </xf>
    <xf numFmtId="44" fontId="23" fillId="2" borderId="1" xfId="7" applyNumberFormat="1" applyFont="1" applyFill="1" applyBorder="1" applyAlignment="1">
      <alignment horizontal="right" vertical="center" wrapText="1"/>
    </xf>
    <xf numFmtId="44" fontId="23" fillId="2" borderId="1" xfId="7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0" fillId="2" borderId="1" xfId="0" applyFill="1" applyBorder="1"/>
    <xf numFmtId="0" fontId="23" fillId="2" borderId="0" xfId="1" applyFont="1" applyFill="1" applyBorder="1" applyAlignment="1" applyProtection="1">
      <alignment horizontal="left" wrapText="1"/>
      <protection locked="0"/>
    </xf>
    <xf numFmtId="0" fontId="23" fillId="2" borderId="4" xfId="0" applyFont="1" applyFill="1" applyBorder="1" applyAlignment="1">
      <alignment vertical="center" wrapText="1"/>
    </xf>
    <xf numFmtId="168" fontId="23" fillId="2" borderId="4" xfId="7" applyNumberFormat="1" applyFont="1" applyFill="1" applyBorder="1" applyAlignment="1" applyProtection="1">
      <alignment vertical="center"/>
      <protection locked="0"/>
    </xf>
    <xf numFmtId="168" fontId="23" fillId="2" borderId="4" xfId="7" applyNumberFormat="1" applyFont="1" applyFill="1" applyBorder="1" applyAlignment="1">
      <alignment horizontal="left" vertical="center" wrapText="1"/>
    </xf>
    <xf numFmtId="44" fontId="23" fillId="2" borderId="4" xfId="7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4" fillId="3" borderId="1" xfId="1" applyFont="1" applyFill="1" applyBorder="1" applyAlignment="1" applyProtection="1">
      <alignment horizontal="left" wrapText="1"/>
      <protection locked="0"/>
    </xf>
    <xf numFmtId="0" fontId="33" fillId="2" borderId="1" xfId="0" applyFont="1" applyFill="1" applyBorder="1" applyAlignment="1">
      <alignment horizontal="center" vertical="center" wrapText="1"/>
    </xf>
    <xf numFmtId="167" fontId="34" fillId="3" borderId="1" xfId="1" applyNumberFormat="1" applyFont="1" applyFill="1" applyBorder="1" applyAlignment="1" applyProtection="1">
      <protection locked="0"/>
    </xf>
    <xf numFmtId="0" fontId="34" fillId="2" borderId="1" xfId="0" applyFont="1" applyFill="1" applyBorder="1" applyAlignment="1">
      <alignment vertical="center" wrapText="1"/>
    </xf>
    <xf numFmtId="168" fontId="34" fillId="3" borderId="1" xfId="7" applyNumberFormat="1" applyFont="1" applyFill="1" applyBorder="1" applyAlignment="1" applyProtection="1">
      <alignment vertical="center"/>
      <protection locked="0"/>
    </xf>
    <xf numFmtId="168" fontId="34" fillId="2" borderId="1" xfId="7" applyNumberFormat="1" applyFont="1" applyFill="1" applyBorder="1" applyAlignment="1">
      <alignment horizontal="left" vertical="center"/>
    </xf>
    <xf numFmtId="44" fontId="34" fillId="2" borderId="1" xfId="7" applyNumberFormat="1" applyFont="1" applyFill="1" applyBorder="1" applyAlignment="1">
      <alignment horizontal="right" vertical="center"/>
    </xf>
    <xf numFmtId="0" fontId="34" fillId="2" borderId="1" xfId="1" applyFont="1" applyFill="1" applyBorder="1" applyAlignment="1" applyProtection="1">
      <alignment horizontal="left" wrapText="1"/>
      <protection locked="0"/>
    </xf>
    <xf numFmtId="168" fontId="34" fillId="2" borderId="1" xfId="7" applyNumberFormat="1" applyFont="1" applyFill="1" applyBorder="1" applyAlignment="1" applyProtection="1">
      <alignment vertical="center"/>
      <protection locked="0"/>
    </xf>
    <xf numFmtId="0" fontId="34" fillId="2" borderId="1" xfId="0" applyFont="1" applyFill="1" applyBorder="1"/>
    <xf numFmtId="0" fontId="33" fillId="2" borderId="1" xfId="0" applyFont="1" applyFill="1" applyBorder="1" applyAlignment="1">
      <alignment horizontal="center"/>
    </xf>
    <xf numFmtId="49" fontId="34" fillId="2" borderId="1" xfId="0" applyNumberFormat="1" applyFont="1" applyFill="1" applyBorder="1" applyAlignment="1">
      <alignment horizontal="right"/>
    </xf>
    <xf numFmtId="0" fontId="34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 wrapText="1"/>
    </xf>
    <xf numFmtId="168" fontId="34" fillId="2" borderId="1" xfId="7" applyNumberFormat="1" applyFont="1" applyFill="1" applyBorder="1" applyAlignment="1" applyProtection="1">
      <alignment horizontal="left" vertical="center"/>
      <protection locked="0"/>
    </xf>
    <xf numFmtId="168" fontId="34" fillId="2" borderId="1" xfId="7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8" fillId="2" borderId="0" xfId="0" applyFont="1" applyFill="1" applyAlignment="1">
      <alignment horizontal="left"/>
    </xf>
    <xf numFmtId="0" fontId="3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</cellXfs>
  <cellStyles count="14">
    <cellStyle name="Millares 2" xfId="3" xr:uid="{00000000-0005-0000-0000-000000000000}"/>
    <cellStyle name="Millares 2 2" xfId="6" xr:uid="{00000000-0005-0000-0000-000001000000}"/>
    <cellStyle name="Millares 2 2 2" xfId="11" xr:uid="{00000000-0005-0000-0000-000002000000}"/>
    <cellStyle name="Millares 2 3" xfId="9" xr:uid="{00000000-0005-0000-0000-000003000000}"/>
    <cellStyle name="Millares 9" xfId="2" xr:uid="{00000000-0005-0000-0000-000004000000}"/>
    <cellStyle name="Millares 9 2" xfId="5" xr:uid="{00000000-0005-0000-0000-000005000000}"/>
    <cellStyle name="Millares 9 2 2" xfId="10" xr:uid="{00000000-0005-0000-0000-000006000000}"/>
    <cellStyle name="Millares 9 3" xfId="8" xr:uid="{00000000-0005-0000-0000-000007000000}"/>
    <cellStyle name="Moneda" xfId="7" builtinId="4"/>
    <cellStyle name="Moneda 2" xfId="12" xr:uid="{00000000-0005-0000-0000-000009000000}"/>
    <cellStyle name="Normal" xfId="0" builtinId="0"/>
    <cellStyle name="Normal 2 2" xfId="1" xr:uid="{00000000-0005-0000-0000-00000B000000}"/>
    <cellStyle name="Normal 3" xfId="4" xr:uid="{00000000-0005-0000-0000-00000C000000}"/>
    <cellStyle name="Porcentaje" xfId="13" builtinId="5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488016</xdr:colOff>
      <xdr:row>0</xdr:row>
      <xdr:rowOff>76200</xdr:rowOff>
    </xdr:from>
    <xdr:to>
      <xdr:col>25</xdr:col>
      <xdr:colOff>1687607</xdr:colOff>
      <xdr:row>3</xdr:row>
      <xdr:rowOff>62753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488016" y="76200"/>
          <a:ext cx="2104466" cy="767603"/>
        </a:xfrm>
        <a:prstGeom prst="rect">
          <a:avLst/>
        </a:prstGeom>
      </xdr:spPr>
    </xdr:pic>
    <xdr:clientData/>
  </xdr:twoCellAnchor>
  <xdr:twoCellAnchor editAs="oneCell">
    <xdr:from>
      <xdr:col>42</xdr:col>
      <xdr:colOff>857250</xdr:colOff>
      <xdr:row>2</xdr:row>
      <xdr:rowOff>76199</xdr:rowOff>
    </xdr:from>
    <xdr:to>
      <xdr:col>43</xdr:col>
      <xdr:colOff>876300</xdr:colOff>
      <xdr:row>5</xdr:row>
      <xdr:rowOff>96563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774275" y="561974"/>
          <a:ext cx="962025" cy="6966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0</xdr:rowOff>
    </xdr:from>
    <xdr:to>
      <xdr:col>2</xdr:col>
      <xdr:colOff>1000125</xdr:colOff>
      <xdr:row>2</xdr:row>
      <xdr:rowOff>138315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647700" y="0"/>
          <a:ext cx="1857375" cy="624090"/>
        </a:xfrm>
        <a:prstGeom prst="rect">
          <a:avLst/>
        </a:prstGeom>
      </xdr:spPr>
    </xdr:pic>
    <xdr:clientData/>
  </xdr:twoCellAnchor>
  <xdr:twoCellAnchor editAs="oneCell">
    <xdr:from>
      <xdr:col>19</xdr:col>
      <xdr:colOff>761999</xdr:colOff>
      <xdr:row>0</xdr:row>
      <xdr:rowOff>89648</xdr:rowOff>
    </xdr:from>
    <xdr:to>
      <xdr:col>20</xdr:col>
      <xdr:colOff>560294</xdr:colOff>
      <xdr:row>2</xdr:row>
      <xdr:rowOff>256963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74499" y="89648"/>
          <a:ext cx="896471" cy="649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T40"/>
  <sheetViews>
    <sheetView showGridLines="0" showWhiteSpace="0" view="pageBreakPreview" topLeftCell="AJ13" zoomScaleNormal="100" zoomScaleSheetLayoutView="100" zoomScalePageLayoutView="85" workbookViewId="0">
      <selection activeCell="AT8" sqref="AT8"/>
    </sheetView>
  </sheetViews>
  <sheetFormatPr baseColWidth="10" defaultRowHeight="15" x14ac:dyDescent="0.25"/>
  <cols>
    <col min="1" max="1" width="0.42578125" customWidth="1"/>
    <col min="2" max="12" width="11.42578125" hidden="1" customWidth="1"/>
    <col min="13" max="13" width="10.7109375" hidden="1" customWidth="1"/>
    <col min="14" max="22" width="11.42578125" hidden="1" customWidth="1"/>
    <col min="23" max="23" width="7.42578125" style="35" hidden="1" customWidth="1"/>
    <col min="24" max="24" width="4.140625" style="35" customWidth="1"/>
    <col min="25" max="25" width="13.5703125" bestFit="1" customWidth="1"/>
    <col min="26" max="26" width="27.5703125" customWidth="1"/>
    <col min="27" max="27" width="24.5703125" customWidth="1"/>
    <col min="28" max="28" width="29.140625" customWidth="1"/>
    <col min="29" max="29" width="33.140625" bestFit="1" customWidth="1"/>
    <col min="30" max="30" width="18" customWidth="1"/>
    <col min="31" max="31" width="13.28515625" customWidth="1"/>
    <col min="32" max="32" width="11.85546875" bestFit="1" customWidth="1"/>
    <col min="33" max="33" width="16.5703125" customWidth="1"/>
    <col min="34" max="34" width="15" customWidth="1"/>
    <col min="35" max="35" width="17.42578125" bestFit="1" customWidth="1"/>
    <col min="36" max="36" width="17" bestFit="1" customWidth="1"/>
    <col min="37" max="37" width="15.85546875" customWidth="1"/>
    <col min="38" max="38" width="12.85546875" bestFit="1" customWidth="1"/>
    <col min="39" max="39" width="14.140625" bestFit="1" customWidth="1"/>
    <col min="40" max="40" width="14.140625" customWidth="1"/>
    <col min="41" max="41" width="14.5703125" customWidth="1"/>
    <col min="42" max="42" width="15.42578125" bestFit="1" customWidth="1"/>
    <col min="43" max="43" width="14.140625" bestFit="1" customWidth="1"/>
    <col min="44" max="44" width="16.28515625" customWidth="1"/>
    <col min="45" max="45" width="16.7109375" bestFit="1" customWidth="1"/>
    <col min="46" max="46" width="14.28515625" customWidth="1"/>
  </cols>
  <sheetData>
    <row r="1" spans="1:46" x14ac:dyDescent="0.25">
      <c r="A1" s="48"/>
    </row>
    <row r="2" spans="1:46" ht="23.25" x14ac:dyDescent="0.25">
      <c r="A2" s="48"/>
      <c r="W2" s="150" t="s">
        <v>0</v>
      </c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</row>
    <row r="3" spans="1:46" ht="23.25" x14ac:dyDescent="0.25">
      <c r="A3" s="48"/>
      <c r="W3" s="151" t="s">
        <v>27</v>
      </c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</row>
    <row r="4" spans="1:46" x14ac:dyDescent="0.25">
      <c r="A4" s="48"/>
      <c r="W4" s="152" t="s">
        <v>2</v>
      </c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</row>
    <row r="5" spans="1:46" x14ac:dyDescent="0.25">
      <c r="A5" s="48"/>
      <c r="W5" s="153" t="s">
        <v>330</v>
      </c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</row>
    <row r="6" spans="1:46" x14ac:dyDescent="0.25">
      <c r="A6" s="48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</row>
    <row r="7" spans="1:46" ht="35.25" customHeight="1" x14ac:dyDescent="0.25">
      <c r="A7" s="48"/>
      <c r="W7" s="154" t="s">
        <v>3</v>
      </c>
      <c r="X7" s="122"/>
      <c r="Y7" s="155" t="s">
        <v>4</v>
      </c>
      <c r="Z7" s="155" t="s">
        <v>5</v>
      </c>
      <c r="AA7" s="155" t="s">
        <v>6</v>
      </c>
      <c r="AB7" s="155" t="s">
        <v>7</v>
      </c>
      <c r="AC7" s="155" t="s">
        <v>8</v>
      </c>
      <c r="AD7" s="123" t="s">
        <v>25</v>
      </c>
      <c r="AE7" s="155" t="s">
        <v>9</v>
      </c>
      <c r="AF7" s="155"/>
      <c r="AG7" s="123"/>
      <c r="AH7" s="156" t="s">
        <v>10</v>
      </c>
      <c r="AI7" s="155" t="s">
        <v>11</v>
      </c>
      <c r="AJ7" s="155"/>
      <c r="AK7" s="155"/>
      <c r="AL7" s="155"/>
      <c r="AM7" s="155"/>
      <c r="AN7" s="155"/>
      <c r="AO7" s="155"/>
      <c r="AP7" s="156" t="s">
        <v>12</v>
      </c>
      <c r="AQ7" s="156"/>
      <c r="AR7" s="156" t="s">
        <v>13</v>
      </c>
    </row>
    <row r="8" spans="1:46" ht="39.75" customHeight="1" x14ac:dyDescent="0.25">
      <c r="A8" s="48"/>
      <c r="W8" s="154"/>
      <c r="X8" s="122"/>
      <c r="Y8" s="155"/>
      <c r="Z8" s="155"/>
      <c r="AA8" s="155"/>
      <c r="AB8" s="155"/>
      <c r="AC8" s="155"/>
      <c r="AD8" s="123" t="s">
        <v>26</v>
      </c>
      <c r="AE8" s="155"/>
      <c r="AF8" s="155"/>
      <c r="AG8" s="123"/>
      <c r="AH8" s="156"/>
      <c r="AI8" s="156" t="s">
        <v>14</v>
      </c>
      <c r="AJ8" s="156"/>
      <c r="AK8" s="156" t="s">
        <v>223</v>
      </c>
      <c r="AL8" s="156" t="s">
        <v>15</v>
      </c>
      <c r="AM8" s="156"/>
      <c r="AN8" s="156" t="s">
        <v>16</v>
      </c>
      <c r="AO8" s="156" t="s">
        <v>17</v>
      </c>
      <c r="AP8" s="156" t="s">
        <v>18</v>
      </c>
      <c r="AQ8" s="156" t="s">
        <v>19</v>
      </c>
      <c r="AR8" s="156"/>
    </row>
    <row r="9" spans="1:46" ht="36.75" customHeight="1" x14ac:dyDescent="0.25">
      <c r="A9" s="48"/>
      <c r="W9" s="154"/>
      <c r="X9" s="122"/>
      <c r="Y9" s="155"/>
      <c r="Z9" s="155"/>
      <c r="AA9" s="155"/>
      <c r="AB9" s="155"/>
      <c r="AC9" s="155"/>
      <c r="AD9" s="123"/>
      <c r="AE9" s="123" t="s">
        <v>20</v>
      </c>
      <c r="AF9" s="123"/>
      <c r="AG9" s="123"/>
      <c r="AH9" s="156"/>
      <c r="AI9" s="124" t="s">
        <v>21</v>
      </c>
      <c r="AJ9" s="124" t="s">
        <v>22</v>
      </c>
      <c r="AK9" s="156"/>
      <c r="AL9" s="124" t="s">
        <v>23</v>
      </c>
      <c r="AM9" s="124" t="s">
        <v>24</v>
      </c>
      <c r="AN9" s="156"/>
      <c r="AO9" s="156"/>
      <c r="AP9" s="156"/>
      <c r="AQ9" s="156"/>
      <c r="AR9" s="156"/>
    </row>
    <row r="10" spans="1:46" ht="14.25" customHeight="1" x14ac:dyDescent="0.25">
      <c r="W10" s="122">
        <v>1</v>
      </c>
      <c r="X10" s="126">
        <v>1</v>
      </c>
      <c r="Y10" s="95" t="s">
        <v>28</v>
      </c>
      <c r="Z10" s="95" t="s">
        <v>40</v>
      </c>
      <c r="AA10" s="19" t="s">
        <v>61</v>
      </c>
      <c r="AB10" s="19" t="s">
        <v>51</v>
      </c>
      <c r="AC10" s="19" t="s">
        <v>70</v>
      </c>
      <c r="AD10" s="20" t="s">
        <v>114</v>
      </c>
      <c r="AE10" s="96">
        <v>43475</v>
      </c>
      <c r="AF10" s="52" t="s">
        <v>268</v>
      </c>
      <c r="AG10" s="121" t="s">
        <v>307</v>
      </c>
      <c r="AH10" s="30">
        <v>15000</v>
      </c>
      <c r="AI10" s="97">
        <f t="shared" ref="AI10:AI27" si="0">AH10*2.87%</f>
        <v>430.5</v>
      </c>
      <c r="AJ10" s="97">
        <f t="shared" ref="AJ10:AJ27" si="1">(AH10*7.1)/100</f>
        <v>1065</v>
      </c>
      <c r="AK10" s="97">
        <f t="shared" ref="AK10:AK27" si="2">((AH10*1.2)/100)</f>
        <v>180</v>
      </c>
      <c r="AL10" s="97">
        <f t="shared" ref="AL10:AL27" si="3">(AH10*3.04)/100</f>
        <v>456</v>
      </c>
      <c r="AM10" s="97">
        <f t="shared" ref="AM10:AM27" si="4">(AH10*7.09)/100</f>
        <v>1063.5</v>
      </c>
      <c r="AN10" s="97">
        <v>0</v>
      </c>
      <c r="AO10" s="98">
        <f t="shared" ref="AO10:AO27" si="5">SUM(AI10:AN10)</f>
        <v>3195</v>
      </c>
      <c r="AP10" s="97">
        <f t="shared" ref="AP10:AP27" si="6">AI10+AL10</f>
        <v>886.5</v>
      </c>
      <c r="AQ10" s="97">
        <f t="shared" ref="AQ10:AQ27" si="7">AJ10+AK10+AM10</f>
        <v>2308.5</v>
      </c>
      <c r="AR10" s="97">
        <f t="shared" ref="AR10:AR25" si="8">AH10-AP10</f>
        <v>14113.5</v>
      </c>
    </row>
    <row r="11" spans="1:46" s="17" customFormat="1" ht="15.75" customHeight="1" x14ac:dyDescent="0.25">
      <c r="W11" s="122">
        <v>4</v>
      </c>
      <c r="X11" s="126">
        <v>2</v>
      </c>
      <c r="Y11" s="19" t="s">
        <v>95</v>
      </c>
      <c r="Z11" s="19" t="s">
        <v>96</v>
      </c>
      <c r="AA11" s="19" t="s">
        <v>64</v>
      </c>
      <c r="AB11" s="19" t="s">
        <v>100</v>
      </c>
      <c r="AC11" s="19" t="s">
        <v>70</v>
      </c>
      <c r="AD11" s="20" t="s">
        <v>116</v>
      </c>
      <c r="AE11" s="21">
        <v>44572</v>
      </c>
      <c r="AF11" s="52" t="s">
        <v>268</v>
      </c>
      <c r="AG11" s="121"/>
      <c r="AH11" s="31">
        <v>18000</v>
      </c>
      <c r="AI11" s="97">
        <f t="shared" si="0"/>
        <v>516.6</v>
      </c>
      <c r="AJ11" s="97">
        <f t="shared" si="1"/>
        <v>1278</v>
      </c>
      <c r="AK11" s="97">
        <f t="shared" si="2"/>
        <v>216</v>
      </c>
      <c r="AL11" s="97">
        <f t="shared" si="3"/>
        <v>547.20000000000005</v>
      </c>
      <c r="AM11" s="97">
        <f t="shared" si="4"/>
        <v>1276.2</v>
      </c>
      <c r="AN11" s="97">
        <v>0</v>
      </c>
      <c r="AO11" s="98">
        <f t="shared" si="5"/>
        <v>3834</v>
      </c>
      <c r="AP11" s="97">
        <f t="shared" si="6"/>
        <v>1063.8000000000002</v>
      </c>
      <c r="AQ11" s="97">
        <f t="shared" si="7"/>
        <v>2770.2</v>
      </c>
      <c r="AR11" s="97">
        <f t="shared" si="8"/>
        <v>16936.2</v>
      </c>
    </row>
    <row r="12" spans="1:46" s="17" customFormat="1" ht="15.75" customHeight="1" x14ac:dyDescent="0.25">
      <c r="W12" s="122">
        <v>11</v>
      </c>
      <c r="X12" s="126">
        <v>3</v>
      </c>
      <c r="Y12" s="19" t="s">
        <v>29</v>
      </c>
      <c r="Z12" s="19" t="s">
        <v>41</v>
      </c>
      <c r="AA12" s="19" t="s">
        <v>62</v>
      </c>
      <c r="AB12" s="19" t="s">
        <v>53</v>
      </c>
      <c r="AC12" s="19" t="s">
        <v>70</v>
      </c>
      <c r="AD12" s="20" t="s">
        <v>115</v>
      </c>
      <c r="AE12" s="21">
        <v>44075</v>
      </c>
      <c r="AF12" s="52" t="s">
        <v>280</v>
      </c>
      <c r="AG12" s="121" t="s">
        <v>295</v>
      </c>
      <c r="AH12" s="31">
        <v>18000</v>
      </c>
      <c r="AI12" s="97">
        <v>516.6</v>
      </c>
      <c r="AJ12" s="97">
        <v>1278</v>
      </c>
      <c r="AK12" s="97">
        <v>216</v>
      </c>
      <c r="AL12" s="97">
        <v>547.20000000000005</v>
      </c>
      <c r="AM12" s="97">
        <v>1276.2</v>
      </c>
      <c r="AN12" s="97">
        <v>0</v>
      </c>
      <c r="AO12" s="98">
        <v>3834</v>
      </c>
      <c r="AP12" s="97">
        <v>1063.8000000000002</v>
      </c>
      <c r="AQ12" s="97">
        <v>2770.2</v>
      </c>
      <c r="AR12" s="97">
        <v>16936.2</v>
      </c>
    </row>
    <row r="13" spans="1:46" s="35" customFormat="1" ht="25.5" customHeight="1" x14ac:dyDescent="0.25"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122">
        <v>5</v>
      </c>
      <c r="X13" s="126">
        <v>4</v>
      </c>
      <c r="Y13" s="19" t="s">
        <v>31</v>
      </c>
      <c r="Z13" s="19" t="s">
        <v>43</v>
      </c>
      <c r="AA13" s="19" t="s">
        <v>66</v>
      </c>
      <c r="AB13" s="19" t="s">
        <v>54</v>
      </c>
      <c r="AC13" s="19" t="s">
        <v>70</v>
      </c>
      <c r="AD13" s="20" t="s">
        <v>114</v>
      </c>
      <c r="AE13" s="21">
        <v>44270</v>
      </c>
      <c r="AF13" s="52" t="s">
        <v>268</v>
      </c>
      <c r="AG13" s="121"/>
      <c r="AH13" s="82">
        <v>12000</v>
      </c>
      <c r="AI13" s="97">
        <f t="shared" si="0"/>
        <v>344.4</v>
      </c>
      <c r="AJ13" s="97">
        <f t="shared" si="1"/>
        <v>852</v>
      </c>
      <c r="AK13" s="97">
        <f t="shared" si="2"/>
        <v>144</v>
      </c>
      <c r="AL13" s="97">
        <f t="shared" si="3"/>
        <v>364.8</v>
      </c>
      <c r="AM13" s="97">
        <f t="shared" si="4"/>
        <v>850.8</v>
      </c>
      <c r="AN13" s="97">
        <v>0</v>
      </c>
      <c r="AO13" s="98">
        <f t="shared" si="5"/>
        <v>2556</v>
      </c>
      <c r="AP13" s="97">
        <f t="shared" si="6"/>
        <v>709.2</v>
      </c>
      <c r="AQ13" s="97">
        <f t="shared" si="7"/>
        <v>1846.8</v>
      </c>
      <c r="AR13" s="97">
        <f t="shared" si="8"/>
        <v>11290.8</v>
      </c>
    </row>
    <row r="14" spans="1:46" ht="16.5" customHeight="1" x14ac:dyDescent="0.25">
      <c r="W14" s="122">
        <v>6</v>
      </c>
      <c r="X14" s="126">
        <v>5</v>
      </c>
      <c r="Y14" s="19" t="s">
        <v>32</v>
      </c>
      <c r="Z14" s="19" t="s">
        <v>44</v>
      </c>
      <c r="AA14" s="19" t="s">
        <v>61</v>
      </c>
      <c r="AB14" s="19" t="s">
        <v>51</v>
      </c>
      <c r="AC14" s="19" t="s">
        <v>70</v>
      </c>
      <c r="AD14" s="20" t="s">
        <v>114</v>
      </c>
      <c r="AE14" s="21">
        <v>42171</v>
      </c>
      <c r="AF14" s="52" t="s">
        <v>268</v>
      </c>
      <c r="AG14" s="121"/>
      <c r="AH14" s="30">
        <v>10000</v>
      </c>
      <c r="AI14" s="97">
        <f t="shared" si="0"/>
        <v>287</v>
      </c>
      <c r="AJ14" s="97">
        <f t="shared" si="1"/>
        <v>710</v>
      </c>
      <c r="AK14" s="97">
        <f t="shared" si="2"/>
        <v>120</v>
      </c>
      <c r="AL14" s="97">
        <f t="shared" si="3"/>
        <v>304</v>
      </c>
      <c r="AM14" s="97">
        <f t="shared" si="4"/>
        <v>709</v>
      </c>
      <c r="AN14" s="97">
        <v>0</v>
      </c>
      <c r="AO14" s="98">
        <f t="shared" si="5"/>
        <v>2130</v>
      </c>
      <c r="AP14" s="97">
        <f t="shared" si="6"/>
        <v>591</v>
      </c>
      <c r="AQ14" s="97">
        <f t="shared" si="7"/>
        <v>1539</v>
      </c>
      <c r="AR14" s="97">
        <f t="shared" si="8"/>
        <v>9409</v>
      </c>
    </row>
    <row r="15" spans="1:46" ht="14.25" customHeight="1" x14ac:dyDescent="0.25">
      <c r="W15" s="132">
        <v>8.6999999999999993</v>
      </c>
      <c r="X15" s="126">
        <v>6</v>
      </c>
      <c r="Y15" s="19" t="s">
        <v>33</v>
      </c>
      <c r="Z15" s="19" t="s">
        <v>45</v>
      </c>
      <c r="AA15" s="19" t="s">
        <v>55</v>
      </c>
      <c r="AB15" s="19" t="s">
        <v>55</v>
      </c>
      <c r="AC15" s="19" t="s">
        <v>70</v>
      </c>
      <c r="AD15" s="20" t="s">
        <v>114</v>
      </c>
      <c r="AE15" s="100">
        <v>41640</v>
      </c>
      <c r="AF15" s="52" t="s">
        <v>268</v>
      </c>
      <c r="AG15" s="121"/>
      <c r="AH15" s="82">
        <v>10000</v>
      </c>
      <c r="AI15" s="97">
        <f t="shared" si="0"/>
        <v>287</v>
      </c>
      <c r="AJ15" s="97">
        <f t="shared" si="1"/>
        <v>710</v>
      </c>
      <c r="AK15" s="97">
        <f t="shared" si="2"/>
        <v>120</v>
      </c>
      <c r="AL15" s="97">
        <f t="shared" si="3"/>
        <v>304</v>
      </c>
      <c r="AM15" s="97">
        <f t="shared" si="4"/>
        <v>709</v>
      </c>
      <c r="AN15" s="97">
        <v>0</v>
      </c>
      <c r="AO15" s="98">
        <f t="shared" si="5"/>
        <v>2130</v>
      </c>
      <c r="AP15" s="97">
        <f t="shared" si="6"/>
        <v>591</v>
      </c>
      <c r="AQ15" s="97">
        <f t="shared" si="7"/>
        <v>1539</v>
      </c>
      <c r="AR15" s="97">
        <f t="shared" si="8"/>
        <v>9409</v>
      </c>
    </row>
    <row r="16" spans="1:46" ht="18" customHeight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32">
        <v>9.8000000000000007</v>
      </c>
      <c r="X16" s="126">
        <v>7</v>
      </c>
      <c r="Y16" s="95" t="s">
        <v>34</v>
      </c>
      <c r="Z16" s="99" t="s">
        <v>46</v>
      </c>
      <c r="AA16" s="19" t="s">
        <v>61</v>
      </c>
      <c r="AB16" s="99" t="s">
        <v>51</v>
      </c>
      <c r="AC16" s="19" t="s">
        <v>70</v>
      </c>
      <c r="AD16" s="20" t="s">
        <v>114</v>
      </c>
      <c r="AE16" s="100">
        <v>44119</v>
      </c>
      <c r="AF16" s="52" t="s">
        <v>268</v>
      </c>
      <c r="AG16" s="121"/>
      <c r="AH16" s="30">
        <v>10000</v>
      </c>
      <c r="AI16" s="97">
        <f t="shared" si="0"/>
        <v>287</v>
      </c>
      <c r="AJ16" s="97">
        <f t="shared" si="1"/>
        <v>710</v>
      </c>
      <c r="AK16" s="97">
        <f t="shared" si="2"/>
        <v>120</v>
      </c>
      <c r="AL16" s="97">
        <f t="shared" si="3"/>
        <v>304</v>
      </c>
      <c r="AM16" s="97">
        <f t="shared" si="4"/>
        <v>709</v>
      </c>
      <c r="AN16" s="97">
        <v>0</v>
      </c>
      <c r="AO16" s="98">
        <f t="shared" si="5"/>
        <v>2130</v>
      </c>
      <c r="AP16" s="97">
        <f t="shared" si="6"/>
        <v>591</v>
      </c>
      <c r="AQ16" s="97">
        <f t="shared" si="7"/>
        <v>1539</v>
      </c>
      <c r="AR16" s="97">
        <f t="shared" si="8"/>
        <v>9409</v>
      </c>
    </row>
    <row r="17" spans="1:46" ht="47.25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32">
        <v>10.9</v>
      </c>
      <c r="X17" s="126">
        <v>8</v>
      </c>
      <c r="Y17" s="95" t="s">
        <v>71</v>
      </c>
      <c r="Z17" s="99" t="s">
        <v>72</v>
      </c>
      <c r="AA17" s="19" t="s">
        <v>65</v>
      </c>
      <c r="AB17" s="99" t="s">
        <v>79</v>
      </c>
      <c r="AC17" s="19" t="s">
        <v>70</v>
      </c>
      <c r="AD17" s="20" t="s">
        <v>115</v>
      </c>
      <c r="AE17" s="100">
        <v>44250</v>
      </c>
      <c r="AF17" s="52" t="s">
        <v>268</v>
      </c>
      <c r="AG17" s="121"/>
      <c r="AH17" s="30">
        <v>18000</v>
      </c>
      <c r="AI17" s="97">
        <f t="shared" si="0"/>
        <v>516.6</v>
      </c>
      <c r="AJ17" s="97">
        <f t="shared" si="1"/>
        <v>1278</v>
      </c>
      <c r="AK17" s="97">
        <f t="shared" si="2"/>
        <v>216</v>
      </c>
      <c r="AL17" s="97">
        <f t="shared" si="3"/>
        <v>547.20000000000005</v>
      </c>
      <c r="AM17" s="97">
        <f t="shared" si="4"/>
        <v>1276.2</v>
      </c>
      <c r="AN17" s="97">
        <v>0</v>
      </c>
      <c r="AO17" s="98">
        <f t="shared" si="5"/>
        <v>3834</v>
      </c>
      <c r="AP17" s="97">
        <f t="shared" si="6"/>
        <v>1063.8000000000002</v>
      </c>
      <c r="AQ17" s="97">
        <f t="shared" si="7"/>
        <v>2770.2</v>
      </c>
      <c r="AR17" s="97">
        <f t="shared" si="8"/>
        <v>16936.2</v>
      </c>
    </row>
    <row r="18" spans="1:46" s="1" customFormat="1" ht="18.75" customHeight="1" x14ac:dyDescent="0.25">
      <c r="A18" s="35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132">
        <v>12</v>
      </c>
      <c r="X18" s="126">
        <v>9</v>
      </c>
      <c r="Y18" s="69" t="s">
        <v>30</v>
      </c>
      <c r="Z18" s="99" t="s">
        <v>42</v>
      </c>
      <c r="AA18" s="19" t="s">
        <v>63</v>
      </c>
      <c r="AB18" s="99" t="s">
        <v>56</v>
      </c>
      <c r="AC18" s="19" t="s">
        <v>70</v>
      </c>
      <c r="AD18" s="20" t="s">
        <v>116</v>
      </c>
      <c r="AE18" s="100">
        <v>44201</v>
      </c>
      <c r="AF18" s="52" t="s">
        <v>268</v>
      </c>
      <c r="AG18" s="121"/>
      <c r="AH18" s="30">
        <v>18000</v>
      </c>
      <c r="AI18" s="97">
        <f t="shared" si="0"/>
        <v>516.6</v>
      </c>
      <c r="AJ18" s="97">
        <f t="shared" si="1"/>
        <v>1278</v>
      </c>
      <c r="AK18" s="97">
        <f t="shared" si="2"/>
        <v>216</v>
      </c>
      <c r="AL18" s="97">
        <f t="shared" si="3"/>
        <v>547.20000000000005</v>
      </c>
      <c r="AM18" s="97">
        <f t="shared" si="4"/>
        <v>1276.2</v>
      </c>
      <c r="AN18" s="97">
        <v>0</v>
      </c>
      <c r="AO18" s="98">
        <f t="shared" si="5"/>
        <v>3834</v>
      </c>
      <c r="AP18" s="97">
        <f t="shared" si="6"/>
        <v>1063.8000000000002</v>
      </c>
      <c r="AQ18" s="97">
        <f t="shared" si="7"/>
        <v>2770.2</v>
      </c>
      <c r="AR18" s="97">
        <f t="shared" si="8"/>
        <v>16936.2</v>
      </c>
    </row>
    <row r="19" spans="1:46" ht="15.75" customHeight="1" x14ac:dyDescent="0.25">
      <c r="W19" s="132">
        <v>13.1</v>
      </c>
      <c r="X19" s="126">
        <v>10</v>
      </c>
      <c r="Y19" s="95" t="s">
        <v>36</v>
      </c>
      <c r="Z19" s="69" t="s">
        <v>48</v>
      </c>
      <c r="AA19" s="19" t="s">
        <v>69</v>
      </c>
      <c r="AB19" s="18" t="s">
        <v>59</v>
      </c>
      <c r="AC19" s="19" t="s">
        <v>70</v>
      </c>
      <c r="AD19" s="20" t="s">
        <v>114</v>
      </c>
      <c r="AE19" s="100">
        <v>44183</v>
      </c>
      <c r="AF19" s="52" t="s">
        <v>268</v>
      </c>
      <c r="AG19" s="121"/>
      <c r="AH19" s="30">
        <v>11000</v>
      </c>
      <c r="AI19" s="97">
        <f t="shared" si="0"/>
        <v>315.7</v>
      </c>
      <c r="AJ19" s="97">
        <f t="shared" si="1"/>
        <v>781</v>
      </c>
      <c r="AK19" s="97">
        <f t="shared" si="2"/>
        <v>132</v>
      </c>
      <c r="AL19" s="97">
        <f t="shared" si="3"/>
        <v>334.4</v>
      </c>
      <c r="AM19" s="97">
        <f t="shared" si="4"/>
        <v>779.9</v>
      </c>
      <c r="AN19" s="97">
        <v>0</v>
      </c>
      <c r="AO19" s="98">
        <f t="shared" si="5"/>
        <v>2343</v>
      </c>
      <c r="AP19" s="97">
        <f t="shared" si="6"/>
        <v>650.09999999999991</v>
      </c>
      <c r="AQ19" s="97">
        <f t="shared" si="7"/>
        <v>1692.9</v>
      </c>
      <c r="AR19" s="97">
        <f t="shared" si="8"/>
        <v>10349.9</v>
      </c>
    </row>
    <row r="20" spans="1:46" s="17" customFormat="1" ht="18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 s="132">
        <v>14.2</v>
      </c>
      <c r="X20" s="126">
        <v>11</v>
      </c>
      <c r="Y20" s="69" t="s">
        <v>35</v>
      </c>
      <c r="Z20" s="25" t="s">
        <v>47</v>
      </c>
      <c r="AA20" s="25" t="s">
        <v>64</v>
      </c>
      <c r="AB20" s="25" t="s">
        <v>57</v>
      </c>
      <c r="AC20" s="19" t="s">
        <v>70</v>
      </c>
      <c r="AD20" s="20" t="s">
        <v>116</v>
      </c>
      <c r="AE20" s="100">
        <v>44501</v>
      </c>
      <c r="AF20" s="52" t="s">
        <v>268</v>
      </c>
      <c r="AG20" s="121"/>
      <c r="AH20" s="82">
        <v>18000</v>
      </c>
      <c r="AI20" s="97">
        <f t="shared" si="0"/>
        <v>516.6</v>
      </c>
      <c r="AJ20" s="97">
        <f t="shared" si="1"/>
        <v>1278</v>
      </c>
      <c r="AK20" s="97">
        <f t="shared" si="2"/>
        <v>216</v>
      </c>
      <c r="AL20" s="97">
        <f t="shared" si="3"/>
        <v>547.20000000000005</v>
      </c>
      <c r="AM20" s="97">
        <f t="shared" si="4"/>
        <v>1276.2</v>
      </c>
      <c r="AN20" s="97">
        <v>0</v>
      </c>
      <c r="AO20" s="98">
        <f t="shared" si="5"/>
        <v>3834</v>
      </c>
      <c r="AP20" s="97">
        <f t="shared" si="6"/>
        <v>1063.8000000000002</v>
      </c>
      <c r="AQ20" s="97">
        <f t="shared" si="7"/>
        <v>2770.2</v>
      </c>
      <c r="AR20" s="97">
        <f t="shared" si="8"/>
        <v>16936.2</v>
      </c>
    </row>
    <row r="21" spans="1:46" s="17" customFormat="1" ht="16.5" customHeight="1" x14ac:dyDescent="0.25">
      <c r="W21" s="132">
        <v>15.3</v>
      </c>
      <c r="X21" s="126">
        <v>12</v>
      </c>
      <c r="Y21" s="69" t="s">
        <v>142</v>
      </c>
      <c r="Z21" s="99" t="s">
        <v>143</v>
      </c>
      <c r="AA21" s="19" t="s">
        <v>64</v>
      </c>
      <c r="AB21" s="99" t="s">
        <v>57</v>
      </c>
      <c r="AC21" s="19" t="s">
        <v>70</v>
      </c>
      <c r="AD21" s="20" t="s">
        <v>116</v>
      </c>
      <c r="AE21" s="100">
        <v>44208</v>
      </c>
      <c r="AF21" s="52" t="s">
        <v>268</v>
      </c>
      <c r="AG21" s="121"/>
      <c r="AH21" s="30">
        <v>18000</v>
      </c>
      <c r="AI21" s="97">
        <f t="shared" si="0"/>
        <v>516.6</v>
      </c>
      <c r="AJ21" s="97">
        <f t="shared" si="1"/>
        <v>1278</v>
      </c>
      <c r="AK21" s="97">
        <f t="shared" si="2"/>
        <v>216</v>
      </c>
      <c r="AL21" s="97">
        <f t="shared" si="3"/>
        <v>547.20000000000005</v>
      </c>
      <c r="AM21" s="97">
        <f t="shared" si="4"/>
        <v>1276.2</v>
      </c>
      <c r="AN21" s="97">
        <v>0</v>
      </c>
      <c r="AO21" s="98">
        <f t="shared" si="5"/>
        <v>3834</v>
      </c>
      <c r="AP21" s="97">
        <f t="shared" si="6"/>
        <v>1063.8000000000002</v>
      </c>
      <c r="AQ21" s="97">
        <f t="shared" si="7"/>
        <v>2770.2</v>
      </c>
      <c r="AR21" s="97">
        <f t="shared" si="8"/>
        <v>16936.2</v>
      </c>
    </row>
    <row r="22" spans="1:46" ht="31.5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32">
        <v>16.399999999999999</v>
      </c>
      <c r="X22" s="126">
        <v>13</v>
      </c>
      <c r="Y22" s="69" t="s">
        <v>124</v>
      </c>
      <c r="Z22" s="25" t="s">
        <v>125</v>
      </c>
      <c r="AA22" s="25" t="s">
        <v>61</v>
      </c>
      <c r="AB22" s="25" t="s">
        <v>51</v>
      </c>
      <c r="AC22" s="19" t="s">
        <v>70</v>
      </c>
      <c r="AD22" s="20" t="s">
        <v>114</v>
      </c>
      <c r="AE22" s="100">
        <v>44714</v>
      </c>
      <c r="AF22" s="52" t="s">
        <v>268</v>
      </c>
      <c r="AG22" s="121"/>
      <c r="AH22" s="30">
        <v>10000</v>
      </c>
      <c r="AI22" s="97">
        <f t="shared" si="0"/>
        <v>287</v>
      </c>
      <c r="AJ22" s="97">
        <f t="shared" si="1"/>
        <v>710</v>
      </c>
      <c r="AK22" s="97">
        <f t="shared" si="2"/>
        <v>120</v>
      </c>
      <c r="AL22" s="97">
        <f t="shared" si="3"/>
        <v>304</v>
      </c>
      <c r="AM22" s="97">
        <f t="shared" si="4"/>
        <v>709</v>
      </c>
      <c r="AN22" s="97">
        <v>0</v>
      </c>
      <c r="AO22" s="98">
        <f t="shared" si="5"/>
        <v>2130</v>
      </c>
      <c r="AP22" s="97">
        <f t="shared" si="6"/>
        <v>591</v>
      </c>
      <c r="AQ22" s="97">
        <f t="shared" si="7"/>
        <v>1539</v>
      </c>
      <c r="AR22" s="97">
        <f t="shared" si="8"/>
        <v>9409</v>
      </c>
    </row>
    <row r="23" spans="1:46" ht="16.5" customHeight="1" x14ac:dyDescent="0.25">
      <c r="A23" s="35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132">
        <v>17.5</v>
      </c>
      <c r="X23" s="126">
        <v>14</v>
      </c>
      <c r="Y23" s="19" t="s">
        <v>38</v>
      </c>
      <c r="Z23" s="19" t="s">
        <v>49</v>
      </c>
      <c r="AA23" s="101" t="s">
        <v>68</v>
      </c>
      <c r="AB23" s="19" t="s">
        <v>58</v>
      </c>
      <c r="AC23" s="19" t="s">
        <v>70</v>
      </c>
      <c r="AD23" s="20" t="s">
        <v>116</v>
      </c>
      <c r="AE23" s="21">
        <v>42019</v>
      </c>
      <c r="AF23" s="52" t="s">
        <v>280</v>
      </c>
      <c r="AG23" s="121"/>
      <c r="AH23" s="31">
        <v>12000</v>
      </c>
      <c r="AI23" s="97">
        <f t="shared" si="0"/>
        <v>344.4</v>
      </c>
      <c r="AJ23" s="97">
        <f t="shared" si="1"/>
        <v>852</v>
      </c>
      <c r="AK23" s="97">
        <f t="shared" si="2"/>
        <v>144</v>
      </c>
      <c r="AL23" s="97">
        <f t="shared" si="3"/>
        <v>364.8</v>
      </c>
      <c r="AM23" s="97">
        <f t="shared" si="4"/>
        <v>850.8</v>
      </c>
      <c r="AN23" s="97">
        <v>0</v>
      </c>
      <c r="AO23" s="98">
        <f t="shared" si="5"/>
        <v>2556</v>
      </c>
      <c r="AP23" s="97">
        <f t="shared" si="6"/>
        <v>709.2</v>
      </c>
      <c r="AQ23" s="97">
        <f t="shared" si="7"/>
        <v>1846.8</v>
      </c>
      <c r="AR23" s="97">
        <f t="shared" si="8"/>
        <v>11290.8</v>
      </c>
    </row>
    <row r="24" spans="1:46" s="17" customFormat="1" ht="16.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 s="132">
        <v>18.600000000000001</v>
      </c>
      <c r="X24" s="126">
        <v>15</v>
      </c>
      <c r="Y24" s="95" t="s">
        <v>39</v>
      </c>
      <c r="Z24" s="95" t="s">
        <v>50</v>
      </c>
      <c r="AA24" s="19" t="s">
        <v>293</v>
      </c>
      <c r="AB24" s="19" t="s">
        <v>293</v>
      </c>
      <c r="AC24" s="19" t="s">
        <v>70</v>
      </c>
      <c r="AD24" s="20" t="s">
        <v>116</v>
      </c>
      <c r="AE24" s="100">
        <v>44265</v>
      </c>
      <c r="AF24" s="52" t="s">
        <v>268</v>
      </c>
      <c r="AG24" s="121"/>
      <c r="AH24" s="31">
        <v>10000</v>
      </c>
      <c r="AI24" s="97">
        <f t="shared" si="0"/>
        <v>287</v>
      </c>
      <c r="AJ24" s="97">
        <f t="shared" si="1"/>
        <v>710</v>
      </c>
      <c r="AK24" s="97">
        <f t="shared" si="2"/>
        <v>120</v>
      </c>
      <c r="AL24" s="97">
        <f t="shared" si="3"/>
        <v>304</v>
      </c>
      <c r="AM24" s="97">
        <f t="shared" si="4"/>
        <v>709</v>
      </c>
      <c r="AN24" s="97">
        <v>0</v>
      </c>
      <c r="AO24" s="98">
        <f t="shared" si="5"/>
        <v>2130</v>
      </c>
      <c r="AP24" s="97">
        <f t="shared" si="6"/>
        <v>591</v>
      </c>
      <c r="AQ24" s="97">
        <f t="shared" si="7"/>
        <v>1539</v>
      </c>
      <c r="AR24" s="97">
        <f t="shared" si="8"/>
        <v>9409</v>
      </c>
    </row>
    <row r="25" spans="1:46" ht="15.75" x14ac:dyDescent="0.25">
      <c r="W25" s="132">
        <v>19.7</v>
      </c>
      <c r="X25" s="126">
        <v>16</v>
      </c>
      <c r="Y25" s="69" t="s">
        <v>37</v>
      </c>
      <c r="Z25" s="25" t="s">
        <v>117</v>
      </c>
      <c r="AA25" s="25" t="s">
        <v>65</v>
      </c>
      <c r="AB25" s="25" t="s">
        <v>60</v>
      </c>
      <c r="AC25" s="19" t="s">
        <v>70</v>
      </c>
      <c r="AD25" s="20" t="s">
        <v>116</v>
      </c>
      <c r="AE25" s="100">
        <v>44280</v>
      </c>
      <c r="AF25" s="52" t="s">
        <v>280</v>
      </c>
      <c r="AG25" s="121"/>
      <c r="AH25" s="30">
        <v>18000</v>
      </c>
      <c r="AI25" s="97">
        <f t="shared" si="0"/>
        <v>516.6</v>
      </c>
      <c r="AJ25" s="97">
        <f t="shared" si="1"/>
        <v>1278</v>
      </c>
      <c r="AK25" s="97">
        <f t="shared" si="2"/>
        <v>216</v>
      </c>
      <c r="AL25" s="97">
        <f t="shared" si="3"/>
        <v>547.20000000000005</v>
      </c>
      <c r="AM25" s="97">
        <f t="shared" si="4"/>
        <v>1276.2</v>
      </c>
      <c r="AN25" s="97">
        <v>0</v>
      </c>
      <c r="AO25" s="98">
        <f t="shared" si="5"/>
        <v>3834</v>
      </c>
      <c r="AP25" s="97">
        <f t="shared" si="6"/>
        <v>1063.8000000000002</v>
      </c>
      <c r="AQ25" s="97">
        <f t="shared" si="7"/>
        <v>2770.2</v>
      </c>
      <c r="AR25" s="97">
        <f t="shared" si="8"/>
        <v>16936.2</v>
      </c>
    </row>
    <row r="26" spans="1:46" ht="17.25" customHeigh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32">
        <v>20.8</v>
      </c>
      <c r="X26" s="126">
        <v>17</v>
      </c>
      <c r="Y26" s="69" t="s">
        <v>206</v>
      </c>
      <c r="Z26" s="69" t="s">
        <v>207</v>
      </c>
      <c r="AA26" s="19" t="s">
        <v>61</v>
      </c>
      <c r="AB26" s="69" t="s">
        <v>168</v>
      </c>
      <c r="AC26" s="19" t="s">
        <v>70</v>
      </c>
      <c r="AD26" s="20" t="s">
        <v>114</v>
      </c>
      <c r="AE26" s="100">
        <v>45430</v>
      </c>
      <c r="AF26" s="52" t="s">
        <v>268</v>
      </c>
      <c r="AG26" s="121"/>
      <c r="AH26" s="82">
        <v>10000</v>
      </c>
      <c r="AI26" s="97">
        <f t="shared" si="0"/>
        <v>287</v>
      </c>
      <c r="AJ26" s="97">
        <f t="shared" si="1"/>
        <v>710</v>
      </c>
      <c r="AK26" s="97">
        <f t="shared" si="2"/>
        <v>120</v>
      </c>
      <c r="AL26" s="97">
        <f t="shared" si="3"/>
        <v>304</v>
      </c>
      <c r="AM26" s="97">
        <f t="shared" si="4"/>
        <v>709</v>
      </c>
      <c r="AN26" s="97">
        <v>0</v>
      </c>
      <c r="AO26" s="98">
        <f t="shared" si="5"/>
        <v>2130</v>
      </c>
      <c r="AP26" s="97">
        <f t="shared" si="6"/>
        <v>591</v>
      </c>
      <c r="AQ26" s="97">
        <f t="shared" si="7"/>
        <v>1539</v>
      </c>
      <c r="AR26" s="97">
        <v>9409</v>
      </c>
    </row>
    <row r="27" spans="1:46" s="17" customFormat="1" ht="21.75" customHeight="1" x14ac:dyDescent="0.25">
      <c r="W27" s="132">
        <v>21.9</v>
      </c>
      <c r="X27" s="126">
        <v>18</v>
      </c>
      <c r="Y27" s="69" t="s">
        <v>212</v>
      </c>
      <c r="Z27" s="69" t="s">
        <v>213</v>
      </c>
      <c r="AA27" s="19" t="s">
        <v>61</v>
      </c>
      <c r="AB27" s="69" t="s">
        <v>51</v>
      </c>
      <c r="AC27" s="19" t="s">
        <v>70</v>
      </c>
      <c r="AD27" s="20" t="s">
        <v>114</v>
      </c>
      <c r="AE27" s="100">
        <v>45461</v>
      </c>
      <c r="AF27" s="52" t="s">
        <v>268</v>
      </c>
      <c r="AG27" s="121"/>
      <c r="AH27" s="82">
        <v>10000</v>
      </c>
      <c r="AI27" s="97">
        <f t="shared" si="0"/>
        <v>287</v>
      </c>
      <c r="AJ27" s="97">
        <f t="shared" si="1"/>
        <v>710</v>
      </c>
      <c r="AK27" s="97">
        <f t="shared" si="2"/>
        <v>120</v>
      </c>
      <c r="AL27" s="97">
        <f t="shared" si="3"/>
        <v>304</v>
      </c>
      <c r="AM27" s="97">
        <f t="shared" si="4"/>
        <v>709</v>
      </c>
      <c r="AN27" s="97">
        <v>0</v>
      </c>
      <c r="AO27" s="98">
        <f t="shared" si="5"/>
        <v>2130</v>
      </c>
      <c r="AP27" s="97">
        <f t="shared" si="6"/>
        <v>591</v>
      </c>
      <c r="AQ27" s="97">
        <f t="shared" si="7"/>
        <v>1539</v>
      </c>
      <c r="AR27" s="97">
        <f>AH27-AP27</f>
        <v>9409</v>
      </c>
    </row>
    <row r="28" spans="1:46" ht="36.75" customHeight="1" x14ac:dyDescent="0.25">
      <c r="A28" s="49"/>
      <c r="W28" s="122"/>
      <c r="X28" s="122"/>
      <c r="Y28" s="22"/>
      <c r="Z28" s="22"/>
      <c r="AA28" s="22"/>
      <c r="AB28" s="22"/>
      <c r="AC28" s="22"/>
      <c r="AD28" s="22"/>
      <c r="AE28" s="22"/>
      <c r="AF28" s="22" t="s">
        <v>1</v>
      </c>
      <c r="AG28" s="22"/>
      <c r="AH28" s="102">
        <f t="shared" ref="AH28:AO28" si="9">SUM(AH10:AH27)</f>
        <v>246000</v>
      </c>
      <c r="AI28" s="102">
        <f t="shared" si="9"/>
        <v>7060.2</v>
      </c>
      <c r="AJ28" s="102">
        <f t="shared" si="9"/>
        <v>17466</v>
      </c>
      <c r="AK28" s="102">
        <f t="shared" si="9"/>
        <v>2952</v>
      </c>
      <c r="AL28" s="102">
        <f t="shared" si="9"/>
        <v>7478.3999999999987</v>
      </c>
      <c r="AM28" s="102">
        <f t="shared" si="9"/>
        <v>17441.400000000001</v>
      </c>
      <c r="AN28" s="102">
        <f t="shared" si="9"/>
        <v>0</v>
      </c>
      <c r="AO28" s="102">
        <f t="shared" si="9"/>
        <v>52398</v>
      </c>
      <c r="AP28" s="102">
        <f>SUM(AP10:AP27)</f>
        <v>14538.599999999999</v>
      </c>
      <c r="AQ28" s="102">
        <f>SUM(AQ10:AQ27)</f>
        <v>37859.4</v>
      </c>
      <c r="AR28" s="102">
        <f>SUM(AR10:AR27)</f>
        <v>231461.40000000002</v>
      </c>
    </row>
    <row r="29" spans="1:46" x14ac:dyDescent="0.25">
      <c r="A29" s="48"/>
      <c r="W29" s="36"/>
      <c r="X29" s="36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2"/>
    </row>
    <row r="30" spans="1:46" x14ac:dyDescent="0.25">
      <c r="A30" s="48"/>
      <c r="W30" s="36"/>
      <c r="X30" s="36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10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25">
      <c r="A31" s="48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3"/>
      <c r="AO31" s="3"/>
      <c r="AP31" s="3"/>
      <c r="AQ31" s="3"/>
      <c r="AR31" s="3"/>
      <c r="AS31" s="3"/>
      <c r="AT31" s="3"/>
    </row>
    <row r="32" spans="1:46" x14ac:dyDescent="0.25">
      <c r="A32" s="48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3"/>
      <c r="AO32" s="3"/>
      <c r="AP32" s="3"/>
      <c r="AQ32" s="3"/>
      <c r="AR32" s="3"/>
      <c r="AS32" s="3"/>
      <c r="AT32" s="3"/>
    </row>
    <row r="33" spans="1:46" x14ac:dyDescent="0.25">
      <c r="A33" s="48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3"/>
      <c r="AO33" s="3"/>
      <c r="AP33" s="10"/>
      <c r="AQ33" s="3"/>
      <c r="AR33" s="3"/>
      <c r="AS33" s="3"/>
      <c r="AT33" s="3"/>
    </row>
    <row r="34" spans="1:46" x14ac:dyDescent="0.25">
      <c r="A34" s="48"/>
      <c r="W34" s="37"/>
      <c r="X34" s="37"/>
      <c r="Y34" s="11"/>
      <c r="Z34" s="11"/>
      <c r="AA34" s="11"/>
      <c r="AB34" s="11"/>
      <c r="AC34" s="11"/>
      <c r="AD34" s="11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x14ac:dyDescent="0.25">
      <c r="A35" s="48"/>
      <c r="Y35" s="159" t="s">
        <v>215</v>
      </c>
      <c r="Z35" s="159"/>
      <c r="AA35" s="159"/>
      <c r="AB35" s="159"/>
      <c r="AC35" s="104"/>
      <c r="AD35" s="104"/>
      <c r="AE35" s="105" t="s">
        <v>217</v>
      </c>
      <c r="AF35" s="3"/>
      <c r="AG35" s="3"/>
      <c r="AH35" s="3"/>
      <c r="AI35" s="3"/>
      <c r="AJ35" s="10"/>
      <c r="AK35" s="3"/>
      <c r="AL35" s="15" t="s">
        <v>218</v>
      </c>
      <c r="AM35" s="3"/>
      <c r="AN35" s="3"/>
      <c r="AO35" s="3"/>
      <c r="AP35" s="3"/>
      <c r="AQ35" s="3"/>
      <c r="AR35" s="3"/>
      <c r="AS35" s="3"/>
      <c r="AT35" s="3"/>
    </row>
    <row r="36" spans="1:46" x14ac:dyDescent="0.25">
      <c r="A36" s="48"/>
      <c r="W36" s="36"/>
      <c r="X36" s="36"/>
      <c r="Y36" s="160" t="s">
        <v>216</v>
      </c>
      <c r="Z36" s="160"/>
      <c r="AA36" s="160"/>
      <c r="AB36" s="160"/>
      <c r="AC36" s="106"/>
      <c r="AD36" s="106"/>
      <c r="AE36" s="158" t="s">
        <v>251</v>
      </c>
      <c r="AF36" s="158"/>
      <c r="AG36" s="158"/>
      <c r="AH36" s="107"/>
      <c r="AI36" s="3"/>
      <c r="AJ36" s="10"/>
      <c r="AK36" s="3"/>
      <c r="AL36" s="157" t="s">
        <v>252</v>
      </c>
      <c r="AM36" s="157"/>
      <c r="AN36" s="157"/>
      <c r="AO36" s="3"/>
      <c r="AP36" s="3"/>
      <c r="AQ36" s="3"/>
      <c r="AR36" s="3"/>
      <c r="AS36" s="3"/>
      <c r="AT36" s="3"/>
    </row>
    <row r="37" spans="1:46" x14ac:dyDescent="0.25">
      <c r="A37" s="48"/>
      <c r="W37" s="36"/>
      <c r="X37" s="36"/>
      <c r="Y37" s="108"/>
      <c r="Z37" s="109"/>
      <c r="AA37" s="110"/>
      <c r="AB37" s="110"/>
      <c r="AC37" s="110"/>
      <c r="AD37" s="108"/>
      <c r="AE37" s="111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x14ac:dyDescent="0.25">
      <c r="A38" s="48"/>
      <c r="W38" s="36"/>
      <c r="X38" s="36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10"/>
      <c r="AP38" s="3"/>
      <c r="AQ38" s="3"/>
      <c r="AR38" s="3"/>
      <c r="AS38" s="3"/>
      <c r="AT38" s="3"/>
    </row>
    <row r="39" spans="1:46" x14ac:dyDescent="0.25">
      <c r="A39" s="48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1:46" x14ac:dyDescent="0.25">
      <c r="A40" s="48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</sheetData>
  <autoFilter ref="W7:AG28" xr:uid="{00000000-0009-0000-0000-000000000000}">
    <filterColumn colId="9" showButton="0"/>
  </autoFilter>
  <mergeCells count="26">
    <mergeCell ref="AL36:AN36"/>
    <mergeCell ref="AE36:AG36"/>
    <mergeCell ref="Y35:AB35"/>
    <mergeCell ref="Y36:AB36"/>
    <mergeCell ref="AP8:AP9"/>
    <mergeCell ref="AQ8:AQ9"/>
    <mergeCell ref="AR7:AR9"/>
    <mergeCell ref="AI8:AJ8"/>
    <mergeCell ref="AK8:AK9"/>
    <mergeCell ref="AL8:AM8"/>
    <mergeCell ref="AN8:AN9"/>
    <mergeCell ref="AO8:AO9"/>
    <mergeCell ref="W2:AT2"/>
    <mergeCell ref="W3:AT3"/>
    <mergeCell ref="W4:AT4"/>
    <mergeCell ref="W5:AT5"/>
    <mergeCell ref="W7:W9"/>
    <mergeCell ref="Y7:Y9"/>
    <mergeCell ref="Z7:Z9"/>
    <mergeCell ref="AA7:AA9"/>
    <mergeCell ref="AB7:AB9"/>
    <mergeCell ref="AC7:AC9"/>
    <mergeCell ref="AE7:AF8"/>
    <mergeCell ref="AH7:AH9"/>
    <mergeCell ref="AI7:AO7"/>
    <mergeCell ref="AP7:AQ7"/>
  </mergeCells>
  <conditionalFormatting sqref="Y23">
    <cfRule type="duplicateValues" dxfId="9" priority="15"/>
  </conditionalFormatting>
  <conditionalFormatting sqref="Y25:AC25">
    <cfRule type="duplicateValues" dxfId="8" priority="12"/>
  </conditionalFormatting>
  <conditionalFormatting sqref="Y26:Y27">
    <cfRule type="duplicateValues" dxfId="7" priority="4936"/>
  </conditionalFormatting>
  <conditionalFormatting sqref="Z26:Z27">
    <cfRule type="duplicateValues" dxfId="6" priority="4937"/>
  </conditionalFormatting>
  <conditionalFormatting sqref="AB26:AB27">
    <cfRule type="duplicateValues" dxfId="5" priority="5554"/>
  </conditionalFormatting>
  <printOptions horizontalCentered="1" verticalCentered="1"/>
  <pageMargins left="0.23622047244094491" right="0.23622047244094491" top="0" bottom="0" header="0.31496062992125984" footer="0.31496062992125984"/>
  <pageSetup paperSize="5" scale="48" orientation="landscape" verticalDpi="4294967293" r:id="rId1"/>
  <rowBreaks count="1" manualBreakCount="1">
    <brk id="17" min="5" max="4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PS103"/>
  <sheetViews>
    <sheetView showGridLines="0" tabSelected="1" view="pageLayout" topLeftCell="K71" zoomScale="85" zoomScaleNormal="40" zoomScalePageLayoutView="85" workbookViewId="0">
      <selection activeCell="A3" sqref="A3:W3"/>
    </sheetView>
  </sheetViews>
  <sheetFormatPr baseColWidth="10" defaultRowHeight="15" x14ac:dyDescent="0.25"/>
  <cols>
    <col min="1" max="1" width="6.7109375" style="2" customWidth="1"/>
    <col min="2" max="2" width="14.7109375" style="2" customWidth="1"/>
    <col min="3" max="3" width="23.42578125" style="2" customWidth="1"/>
    <col min="4" max="4" width="26.85546875" style="2" customWidth="1"/>
    <col min="5" max="5" width="22" style="2" customWidth="1"/>
    <col min="6" max="6" width="24" style="2" customWidth="1"/>
    <col min="7" max="7" width="18.28515625" style="2" customWidth="1"/>
    <col min="8" max="8" width="14.140625" style="2" customWidth="1"/>
    <col min="9" max="9" width="14.7109375" style="2" customWidth="1"/>
    <col min="10" max="10" width="16.7109375" style="2" customWidth="1"/>
    <col min="11" max="11" width="15.7109375" style="2" customWidth="1"/>
    <col min="12" max="12" width="18.140625" style="2" bestFit="1" customWidth="1"/>
    <col min="13" max="13" width="16.85546875" style="2" customWidth="1"/>
    <col min="14" max="14" width="15.7109375" style="2" customWidth="1"/>
    <col min="15" max="15" width="16.7109375" style="2" customWidth="1"/>
    <col min="16" max="16" width="14.28515625" style="2" customWidth="1"/>
    <col min="17" max="17" width="20.42578125" style="2" customWidth="1"/>
    <col min="18" max="18" width="18" style="2" customWidth="1"/>
    <col min="19" max="19" width="15.140625" style="2" customWidth="1"/>
    <col min="20" max="20" width="15.28515625" style="2" customWidth="1"/>
    <col min="21" max="21" width="17.28515625" style="2" customWidth="1"/>
    <col min="22" max="22" width="16.7109375" style="2" customWidth="1"/>
    <col min="23" max="23" width="16.42578125" style="2" customWidth="1"/>
    <col min="24" max="16384" width="11.42578125" style="2"/>
  </cols>
  <sheetData>
    <row r="1" spans="1:435" x14ac:dyDescent="0.25">
      <c r="A1" s="2" t="s">
        <v>182</v>
      </c>
    </row>
    <row r="2" spans="1:435" ht="23.25" x14ac:dyDescent="0.2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</row>
    <row r="3" spans="1:435" ht="22.5" x14ac:dyDescent="0.25">
      <c r="A3" s="164" t="s">
        <v>27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</row>
    <row r="4" spans="1:435" ht="15.75" x14ac:dyDescent="0.25">
      <c r="A4" s="165" t="s">
        <v>327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435" ht="0.75" customHeight="1" x14ac:dyDescent="0.25">
      <c r="A5" s="166" t="s">
        <v>214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</row>
    <row r="6" spans="1:435" ht="15" hidden="1" customHeight="1" x14ac:dyDescent="0.25">
      <c r="A6" s="3"/>
      <c r="B6" s="3"/>
      <c r="C6" s="3"/>
      <c r="D6" s="3"/>
      <c r="E6" s="4"/>
      <c r="F6" s="4"/>
      <c r="G6" s="3"/>
      <c r="H6" s="3"/>
      <c r="I6" s="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435" ht="64.5" customHeight="1" x14ac:dyDescent="0.25">
      <c r="A7" s="167" t="s">
        <v>3</v>
      </c>
      <c r="B7" s="167" t="s">
        <v>4</v>
      </c>
      <c r="C7" s="167" t="s">
        <v>5</v>
      </c>
      <c r="D7" s="168" t="s">
        <v>6</v>
      </c>
      <c r="E7" s="168" t="s">
        <v>7</v>
      </c>
      <c r="F7" s="168" t="s">
        <v>8</v>
      </c>
      <c r="G7" s="42" t="s">
        <v>25</v>
      </c>
      <c r="H7" s="167" t="s">
        <v>9</v>
      </c>
      <c r="I7" s="167"/>
      <c r="J7" s="53"/>
      <c r="K7" s="171" t="s">
        <v>10</v>
      </c>
      <c r="L7" s="167" t="s">
        <v>11</v>
      </c>
      <c r="M7" s="167"/>
      <c r="N7" s="167"/>
      <c r="O7" s="167"/>
      <c r="P7" s="167"/>
      <c r="Q7" s="167"/>
      <c r="R7" s="167"/>
      <c r="S7" s="171" t="s">
        <v>12</v>
      </c>
      <c r="T7" s="171"/>
      <c r="U7" s="171" t="s">
        <v>13</v>
      </c>
    </row>
    <row r="8" spans="1:435" ht="33.75" customHeight="1" x14ac:dyDescent="0.25">
      <c r="A8" s="167"/>
      <c r="B8" s="167"/>
      <c r="C8" s="167"/>
      <c r="D8" s="169"/>
      <c r="E8" s="169"/>
      <c r="F8" s="169"/>
      <c r="G8" s="43" t="s">
        <v>26</v>
      </c>
      <c r="H8" s="167"/>
      <c r="I8" s="167"/>
      <c r="J8" s="53"/>
      <c r="K8" s="171"/>
      <c r="L8" s="171" t="s">
        <v>14</v>
      </c>
      <c r="M8" s="171"/>
      <c r="N8" s="171" t="s">
        <v>222</v>
      </c>
      <c r="O8" s="171" t="s">
        <v>15</v>
      </c>
      <c r="P8" s="171"/>
      <c r="Q8" s="171" t="s">
        <v>16</v>
      </c>
      <c r="R8" s="171" t="s">
        <v>17</v>
      </c>
      <c r="S8" s="171" t="s">
        <v>18</v>
      </c>
      <c r="T8" s="171" t="s">
        <v>19</v>
      </c>
      <c r="U8" s="171"/>
    </row>
    <row r="9" spans="1:435" ht="48.75" customHeight="1" x14ac:dyDescent="0.25">
      <c r="A9" s="167"/>
      <c r="B9" s="167"/>
      <c r="C9" s="167"/>
      <c r="D9" s="170"/>
      <c r="E9" s="170"/>
      <c r="F9" s="170"/>
      <c r="G9" s="44"/>
      <c r="H9" s="45" t="s">
        <v>20</v>
      </c>
      <c r="I9" s="45"/>
      <c r="J9" s="53"/>
      <c r="K9" s="171"/>
      <c r="L9" s="46" t="s">
        <v>21</v>
      </c>
      <c r="M9" s="46" t="s">
        <v>22</v>
      </c>
      <c r="N9" s="171"/>
      <c r="O9" s="46" t="s">
        <v>23</v>
      </c>
      <c r="P9" s="46" t="s">
        <v>24</v>
      </c>
      <c r="Q9" s="171"/>
      <c r="R9" s="171"/>
      <c r="S9" s="171"/>
      <c r="T9" s="171"/>
      <c r="U9" s="171"/>
    </row>
    <row r="10" spans="1:435" s="6" customFormat="1" ht="16.5" customHeight="1" x14ac:dyDescent="0.25">
      <c r="A10" s="40">
        <v>1</v>
      </c>
      <c r="B10" s="25" t="s">
        <v>254</v>
      </c>
      <c r="C10" s="25" t="s">
        <v>255</v>
      </c>
      <c r="D10" s="25" t="s">
        <v>253</v>
      </c>
      <c r="E10" s="25" t="s">
        <v>247</v>
      </c>
      <c r="F10" s="18" t="s">
        <v>70</v>
      </c>
      <c r="G10" s="57" t="s">
        <v>256</v>
      </c>
      <c r="H10" s="70">
        <v>45688</v>
      </c>
      <c r="I10" s="52" t="s">
        <v>268</v>
      </c>
      <c r="J10" s="52"/>
      <c r="K10" s="64">
        <v>12000</v>
      </c>
      <c r="L10" s="87">
        <v>0</v>
      </c>
      <c r="M10" s="87">
        <v>0</v>
      </c>
      <c r="N10" s="87">
        <v>0</v>
      </c>
      <c r="O10" s="87">
        <v>0</v>
      </c>
      <c r="P10" s="87">
        <v>0</v>
      </c>
      <c r="Q10" s="87">
        <v>0</v>
      </c>
      <c r="R10" s="87">
        <v>0</v>
      </c>
      <c r="S10" s="87">
        <v>0</v>
      </c>
      <c r="T10" s="87">
        <v>0</v>
      </c>
      <c r="U10" s="120">
        <v>12000</v>
      </c>
    </row>
    <row r="11" spans="1:435" s="6" customFormat="1" ht="16.5" customHeight="1" x14ac:dyDescent="0.25">
      <c r="A11" s="40">
        <v>2</v>
      </c>
      <c r="B11" s="116" t="s">
        <v>188</v>
      </c>
      <c r="C11" s="117" t="s">
        <v>179</v>
      </c>
      <c r="D11" s="18" t="s">
        <v>61</v>
      </c>
      <c r="E11" s="118" t="s">
        <v>51</v>
      </c>
      <c r="F11" s="18" t="s">
        <v>70</v>
      </c>
      <c r="G11" s="20" t="s">
        <v>114</v>
      </c>
      <c r="H11" s="27">
        <v>44537</v>
      </c>
      <c r="I11" s="52" t="s">
        <v>268</v>
      </c>
      <c r="J11" s="52"/>
      <c r="K11" s="64">
        <v>10000</v>
      </c>
      <c r="L11" s="87">
        <f>K11*2.87%</f>
        <v>287</v>
      </c>
      <c r="M11" s="87">
        <f>K11*7.1%</f>
        <v>709.99999999999989</v>
      </c>
      <c r="N11" s="87">
        <f>(K11*1.2)/100</f>
        <v>120</v>
      </c>
      <c r="O11" s="87">
        <f>K11*3.04%</f>
        <v>304</v>
      </c>
      <c r="P11" s="87">
        <f>K11*7.09%</f>
        <v>709</v>
      </c>
      <c r="Q11" s="87">
        <v>0</v>
      </c>
      <c r="R11" s="87">
        <f>SUM(L11:Q11)</f>
        <v>2130</v>
      </c>
      <c r="S11" s="87">
        <f>L11+O11+Q11</f>
        <v>591</v>
      </c>
      <c r="T11" s="87">
        <f t="shared" ref="T11:T16" si="0">M11+N11+P11</f>
        <v>1539</v>
      </c>
      <c r="U11" s="120">
        <f t="shared" ref="U11:U16" si="1">K11-S11</f>
        <v>9409</v>
      </c>
    </row>
    <row r="12" spans="1:435" ht="15.75" customHeight="1" x14ac:dyDescent="0.25">
      <c r="A12" s="40">
        <v>3</v>
      </c>
      <c r="B12" s="18" t="s">
        <v>198</v>
      </c>
      <c r="C12" s="18" t="s">
        <v>199</v>
      </c>
      <c r="D12" s="47" t="s">
        <v>55</v>
      </c>
      <c r="E12" s="18" t="s">
        <v>81</v>
      </c>
      <c r="F12" s="18" t="s">
        <v>70</v>
      </c>
      <c r="G12" s="20" t="s">
        <v>114</v>
      </c>
      <c r="H12" s="23">
        <v>45387</v>
      </c>
      <c r="I12" s="22" t="s">
        <v>269</v>
      </c>
      <c r="J12" s="22"/>
      <c r="K12" s="64">
        <v>13000</v>
      </c>
      <c r="L12" s="87">
        <f>K12*2.87%</f>
        <v>373.1</v>
      </c>
      <c r="M12" s="87">
        <f>K12*7.1%</f>
        <v>922.99999999999989</v>
      </c>
      <c r="N12" s="87">
        <f>(K12*1.2)/100</f>
        <v>156</v>
      </c>
      <c r="O12" s="87">
        <f>K12*3.04%</f>
        <v>395.2</v>
      </c>
      <c r="P12" s="87">
        <f>K12*7.09%</f>
        <v>921.7</v>
      </c>
      <c r="Q12" s="87">
        <v>0</v>
      </c>
      <c r="R12" s="87">
        <f>SUM(L12:Q12)</f>
        <v>2769</v>
      </c>
      <c r="S12" s="87">
        <f>L12+O12+Q12</f>
        <v>768.3</v>
      </c>
      <c r="T12" s="87">
        <f t="shared" si="0"/>
        <v>2000.7</v>
      </c>
      <c r="U12" s="120">
        <f t="shared" si="1"/>
        <v>12231.7</v>
      </c>
    </row>
    <row r="13" spans="1:435" s="8" customFormat="1" ht="30" customHeight="1" x14ac:dyDescent="0.25">
      <c r="A13" s="40">
        <v>4</v>
      </c>
      <c r="B13" s="18" t="s">
        <v>177</v>
      </c>
      <c r="C13" s="18" t="s">
        <v>178</v>
      </c>
      <c r="D13" s="18" t="s">
        <v>61</v>
      </c>
      <c r="E13" s="18" t="s">
        <v>51</v>
      </c>
      <c r="F13" s="18" t="s">
        <v>70</v>
      </c>
      <c r="G13" s="20" t="s">
        <v>114</v>
      </c>
      <c r="H13" s="23">
        <v>45244</v>
      </c>
      <c r="I13" s="25" t="s">
        <v>268</v>
      </c>
      <c r="J13" s="25"/>
      <c r="K13" s="64">
        <v>10000</v>
      </c>
      <c r="L13" s="87">
        <f>K13*2.87%</f>
        <v>287</v>
      </c>
      <c r="M13" s="87">
        <f>K13*7.1%</f>
        <v>709.99999999999989</v>
      </c>
      <c r="N13" s="87">
        <f>(K13*1.2)/100</f>
        <v>120</v>
      </c>
      <c r="O13" s="87">
        <f>K13*3.04%</f>
        <v>304</v>
      </c>
      <c r="P13" s="87">
        <f>K13*7.09%</f>
        <v>709</v>
      </c>
      <c r="Q13" s="87">
        <v>0</v>
      </c>
      <c r="R13" s="87">
        <f>SUM(L13:Q13)</f>
        <v>2130</v>
      </c>
      <c r="S13" s="87">
        <f>L13+O13+Q13</f>
        <v>591</v>
      </c>
      <c r="T13" s="87">
        <f t="shared" si="0"/>
        <v>1539</v>
      </c>
      <c r="U13" s="120">
        <f t="shared" si="1"/>
        <v>9409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</row>
    <row r="14" spans="1:435" ht="18" customHeight="1" x14ac:dyDescent="0.25">
      <c r="A14" s="40">
        <v>5</v>
      </c>
      <c r="B14" s="18" t="s">
        <v>240</v>
      </c>
      <c r="C14" s="18" t="s">
        <v>241</v>
      </c>
      <c r="D14" s="18" t="s">
        <v>66</v>
      </c>
      <c r="E14" s="18" t="s">
        <v>242</v>
      </c>
      <c r="F14" s="18" t="s">
        <v>70</v>
      </c>
      <c r="G14" s="20" t="s">
        <v>114</v>
      </c>
      <c r="H14" s="26">
        <v>45595</v>
      </c>
      <c r="I14" s="52" t="s">
        <v>268</v>
      </c>
      <c r="J14" s="52"/>
      <c r="K14" s="64">
        <v>12000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Q14" s="87">
        <v>0</v>
      </c>
      <c r="R14" s="87">
        <v>0</v>
      </c>
      <c r="S14" s="87">
        <v>0</v>
      </c>
      <c r="T14" s="87">
        <f t="shared" si="0"/>
        <v>0</v>
      </c>
      <c r="U14" s="120">
        <f t="shared" si="1"/>
        <v>12000</v>
      </c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</row>
    <row r="15" spans="1:435" s="6" customFormat="1" ht="16.5" customHeight="1" x14ac:dyDescent="0.25">
      <c r="A15" s="40">
        <v>6</v>
      </c>
      <c r="B15" s="18" t="s">
        <v>101</v>
      </c>
      <c r="C15" s="18" t="s">
        <v>102</v>
      </c>
      <c r="D15" s="18" t="s">
        <v>61</v>
      </c>
      <c r="E15" s="18" t="s">
        <v>51</v>
      </c>
      <c r="F15" s="19" t="s">
        <v>70</v>
      </c>
      <c r="G15" s="20" t="s">
        <v>114</v>
      </c>
      <c r="H15" s="21">
        <v>44442</v>
      </c>
      <c r="I15" s="25" t="s">
        <v>268</v>
      </c>
      <c r="J15" s="25"/>
      <c r="K15" s="84">
        <v>10000</v>
      </c>
      <c r="L15" s="87">
        <f>K15*2.87%</f>
        <v>287</v>
      </c>
      <c r="M15" s="87">
        <f>K15*7.1%</f>
        <v>709.99999999999989</v>
      </c>
      <c r="N15" s="87">
        <f>(K15*1.2)/100</f>
        <v>120</v>
      </c>
      <c r="O15" s="87">
        <f>K15*3.04%</f>
        <v>304</v>
      </c>
      <c r="P15" s="87">
        <f>K15*7.09%</f>
        <v>709</v>
      </c>
      <c r="Q15" s="87">
        <v>0</v>
      </c>
      <c r="R15" s="87">
        <f>SUM(L15:Q15)</f>
        <v>2130</v>
      </c>
      <c r="S15" s="87">
        <f>L15+O15+Q15</f>
        <v>591</v>
      </c>
      <c r="T15" s="87">
        <f t="shared" si="0"/>
        <v>1539</v>
      </c>
      <c r="U15" s="120">
        <f t="shared" si="1"/>
        <v>9409</v>
      </c>
    </row>
    <row r="16" spans="1:435" ht="16.5" customHeight="1" x14ac:dyDescent="0.25">
      <c r="A16" s="40">
        <v>7</v>
      </c>
      <c r="B16" s="28" t="s">
        <v>189</v>
      </c>
      <c r="C16" s="18" t="s">
        <v>190</v>
      </c>
      <c r="D16" s="18" t="s">
        <v>52</v>
      </c>
      <c r="E16" s="41" t="s">
        <v>52</v>
      </c>
      <c r="F16" s="18" t="s">
        <v>70</v>
      </c>
      <c r="G16" s="20" t="s">
        <v>116</v>
      </c>
      <c r="H16" s="27">
        <v>44546</v>
      </c>
      <c r="I16" s="52" t="s">
        <v>268</v>
      </c>
      <c r="J16" s="52"/>
      <c r="K16" s="64">
        <v>10000</v>
      </c>
      <c r="L16" s="87">
        <f>K16*2.87%</f>
        <v>287</v>
      </c>
      <c r="M16" s="87">
        <f>K16*7.1%</f>
        <v>709.99999999999989</v>
      </c>
      <c r="N16" s="87">
        <f>(K16*1.2)/100</f>
        <v>120</v>
      </c>
      <c r="O16" s="87">
        <f>K16*3.04%</f>
        <v>304</v>
      </c>
      <c r="P16" s="87">
        <f>K16*7.09%</f>
        <v>709</v>
      </c>
      <c r="Q16" s="87">
        <v>0</v>
      </c>
      <c r="R16" s="87">
        <f>SUM(L16:Q16)</f>
        <v>2130</v>
      </c>
      <c r="S16" s="87">
        <f>L16+O16+Q16</f>
        <v>591</v>
      </c>
      <c r="T16" s="87">
        <f t="shared" si="0"/>
        <v>1539</v>
      </c>
      <c r="U16" s="120">
        <f t="shared" si="1"/>
        <v>9409</v>
      </c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75"/>
      <c r="NF16" s="75"/>
      <c r="NG16" s="75"/>
      <c r="NH16" s="75"/>
      <c r="NI16" s="75"/>
      <c r="NJ16" s="75"/>
      <c r="NK16" s="75"/>
      <c r="NL16" s="75"/>
      <c r="NM16" s="75"/>
      <c r="NN16" s="75"/>
      <c r="NO16" s="75"/>
      <c r="NP16" s="75"/>
      <c r="NQ16" s="75"/>
      <c r="NR16" s="75"/>
      <c r="NS16" s="75"/>
      <c r="NT16" s="75"/>
      <c r="NU16" s="75"/>
      <c r="NV16" s="75"/>
      <c r="NW16" s="75"/>
      <c r="NX16" s="75"/>
      <c r="NY16" s="75"/>
      <c r="NZ16" s="75"/>
      <c r="OA16" s="75"/>
      <c r="OB16" s="75"/>
      <c r="OC16" s="75"/>
      <c r="OD16" s="75"/>
      <c r="OE16" s="75"/>
      <c r="OF16" s="75"/>
      <c r="OG16" s="75"/>
      <c r="OH16" s="75"/>
      <c r="OI16" s="75"/>
      <c r="OJ16" s="75"/>
      <c r="OK16" s="75"/>
      <c r="OL16" s="75"/>
      <c r="OM16" s="75"/>
      <c r="ON16" s="75"/>
      <c r="OO16" s="75"/>
      <c r="OP16" s="75"/>
      <c r="OQ16" s="75"/>
      <c r="OR16" s="75"/>
      <c r="OS16" s="75"/>
      <c r="OT16" s="75"/>
      <c r="OU16" s="75"/>
      <c r="OV16" s="75"/>
      <c r="OW16" s="75"/>
      <c r="OX16" s="75"/>
      <c r="OY16" s="75"/>
      <c r="OZ16" s="75"/>
      <c r="PA16" s="75"/>
      <c r="PB16" s="75"/>
      <c r="PC16" s="75"/>
      <c r="PD16" s="75"/>
      <c r="PE16" s="75"/>
      <c r="PF16" s="75"/>
      <c r="PG16" s="75"/>
      <c r="PH16" s="75"/>
      <c r="PI16" s="75"/>
      <c r="PJ16" s="75"/>
      <c r="PK16" s="75"/>
      <c r="PL16" s="75"/>
      <c r="PM16" s="75"/>
      <c r="PN16" s="75"/>
      <c r="PO16" s="75"/>
      <c r="PP16" s="75"/>
      <c r="PQ16" s="75"/>
      <c r="PR16" s="75"/>
      <c r="PS16" s="75"/>
    </row>
    <row r="17" spans="1:435" ht="16.5" customHeight="1" x14ac:dyDescent="0.25">
      <c r="A17" s="40">
        <v>8</v>
      </c>
      <c r="B17" s="58" t="s">
        <v>276</v>
      </c>
      <c r="C17" s="58" t="s">
        <v>277</v>
      </c>
      <c r="D17" s="58" t="s">
        <v>52</v>
      </c>
      <c r="E17" s="59" t="s">
        <v>290</v>
      </c>
      <c r="F17" s="18" t="s">
        <v>70</v>
      </c>
      <c r="G17" s="57" t="s">
        <v>115</v>
      </c>
      <c r="H17" s="34" t="s">
        <v>273</v>
      </c>
      <c r="I17" s="68" t="s">
        <v>268</v>
      </c>
      <c r="J17" s="52"/>
      <c r="K17" s="64">
        <v>18000</v>
      </c>
      <c r="L17" s="87">
        <v>516.6</v>
      </c>
      <c r="M17" s="87">
        <v>1278</v>
      </c>
      <c r="N17" s="87">
        <v>216</v>
      </c>
      <c r="O17" s="87">
        <v>547.20000000000005</v>
      </c>
      <c r="P17" s="87">
        <v>1276.2</v>
      </c>
      <c r="Q17" s="87">
        <v>0</v>
      </c>
      <c r="R17" s="87">
        <v>3834</v>
      </c>
      <c r="S17" s="87">
        <v>1063.8000000000002</v>
      </c>
      <c r="T17" s="87">
        <v>2770.2</v>
      </c>
      <c r="U17" s="120">
        <v>16936.2</v>
      </c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75"/>
      <c r="IF17" s="75"/>
      <c r="IG17" s="75"/>
      <c r="IH17" s="75"/>
      <c r="II17" s="75"/>
      <c r="IJ17" s="75"/>
      <c r="IK17" s="75"/>
      <c r="IL17" s="75"/>
      <c r="IM17" s="75"/>
      <c r="IN17" s="75"/>
      <c r="IO17" s="75"/>
      <c r="IP17" s="75"/>
      <c r="IQ17" s="75"/>
      <c r="IR17" s="75"/>
      <c r="IS17" s="75"/>
      <c r="IT17" s="75"/>
      <c r="IU17" s="75"/>
      <c r="IV17" s="75"/>
      <c r="IW17" s="75"/>
      <c r="IX17" s="75"/>
      <c r="IY17" s="75"/>
      <c r="IZ17" s="75"/>
      <c r="JA17" s="75"/>
      <c r="JB17" s="75"/>
      <c r="JC17" s="75"/>
      <c r="JD17" s="75"/>
      <c r="JE17" s="75"/>
      <c r="JF17" s="75"/>
      <c r="JG17" s="75"/>
      <c r="JH17" s="75"/>
      <c r="JI17" s="75"/>
      <c r="JJ17" s="75"/>
      <c r="JK17" s="75"/>
      <c r="JL17" s="75"/>
      <c r="JM17" s="75"/>
      <c r="JN17" s="75"/>
      <c r="JO17" s="75"/>
      <c r="JP17" s="75"/>
      <c r="JQ17" s="75"/>
      <c r="JR17" s="75"/>
      <c r="JS17" s="75"/>
      <c r="JT17" s="75"/>
      <c r="JU17" s="75"/>
      <c r="JV17" s="75"/>
      <c r="JW17" s="75"/>
      <c r="JX17" s="75"/>
      <c r="JY17" s="75"/>
      <c r="JZ17" s="75"/>
      <c r="KA17" s="75"/>
      <c r="KB17" s="75"/>
      <c r="KC17" s="75"/>
      <c r="KD17" s="75"/>
      <c r="KE17" s="75"/>
      <c r="KF17" s="75"/>
      <c r="KG17" s="75"/>
      <c r="KH17" s="75"/>
      <c r="KI17" s="75"/>
      <c r="KJ17" s="75"/>
      <c r="KK17" s="75"/>
      <c r="KL17" s="75"/>
      <c r="KM17" s="75"/>
      <c r="KN17" s="75"/>
      <c r="KO17" s="75"/>
      <c r="KP17" s="75"/>
      <c r="KQ17" s="75"/>
      <c r="KR17" s="75"/>
      <c r="KS17" s="75"/>
      <c r="KT17" s="75"/>
      <c r="KU17" s="75"/>
      <c r="KV17" s="75"/>
      <c r="KW17" s="75"/>
      <c r="KX17" s="75"/>
      <c r="KY17" s="75"/>
      <c r="KZ17" s="75"/>
      <c r="LA17" s="75"/>
      <c r="LB17" s="75"/>
      <c r="LC17" s="75"/>
      <c r="LD17" s="75"/>
      <c r="LE17" s="75"/>
      <c r="LF17" s="75"/>
      <c r="LG17" s="75"/>
      <c r="LH17" s="75"/>
      <c r="LI17" s="75"/>
      <c r="LJ17" s="75"/>
      <c r="LK17" s="75"/>
      <c r="LL17" s="75"/>
      <c r="LM17" s="75"/>
      <c r="LN17" s="75"/>
      <c r="LO17" s="75"/>
      <c r="LP17" s="75"/>
      <c r="LQ17" s="75"/>
      <c r="LR17" s="75"/>
      <c r="LS17" s="75"/>
      <c r="LT17" s="75"/>
      <c r="LU17" s="75"/>
      <c r="LV17" s="75"/>
      <c r="LW17" s="75"/>
      <c r="LX17" s="75"/>
      <c r="LY17" s="75"/>
      <c r="LZ17" s="75"/>
      <c r="MA17" s="75"/>
      <c r="MB17" s="75"/>
      <c r="MC17" s="75"/>
      <c r="MD17" s="75"/>
      <c r="ME17" s="75"/>
      <c r="MF17" s="75"/>
      <c r="MG17" s="75"/>
      <c r="MH17" s="75"/>
      <c r="MI17" s="75"/>
      <c r="MJ17" s="75"/>
      <c r="MK17" s="75"/>
      <c r="ML17" s="75"/>
      <c r="MM17" s="75"/>
      <c r="MN17" s="75"/>
      <c r="MO17" s="75"/>
      <c r="MP17" s="75"/>
      <c r="MQ17" s="75"/>
      <c r="MR17" s="75"/>
      <c r="MS17" s="75"/>
      <c r="MT17" s="75"/>
      <c r="MU17" s="75"/>
      <c r="MV17" s="75"/>
      <c r="MW17" s="75"/>
      <c r="MX17" s="75"/>
      <c r="MY17" s="75"/>
      <c r="MZ17" s="75"/>
      <c r="NA17" s="75"/>
      <c r="NB17" s="75"/>
      <c r="NC17" s="75"/>
      <c r="ND17" s="75"/>
      <c r="NE17" s="75"/>
      <c r="NF17" s="75"/>
      <c r="NG17" s="75"/>
      <c r="NH17" s="75"/>
      <c r="NI17" s="75"/>
      <c r="NJ17" s="75"/>
      <c r="NK17" s="75"/>
      <c r="NL17" s="75"/>
      <c r="NM17" s="75"/>
      <c r="NN17" s="75"/>
      <c r="NO17" s="75"/>
      <c r="NP17" s="75"/>
      <c r="NQ17" s="75"/>
      <c r="NR17" s="75"/>
      <c r="NS17" s="75"/>
      <c r="NT17" s="75"/>
      <c r="NU17" s="75"/>
      <c r="NV17" s="75"/>
      <c r="NW17" s="75"/>
      <c r="NX17" s="75"/>
      <c r="NY17" s="75"/>
      <c r="NZ17" s="75"/>
      <c r="OA17" s="75"/>
      <c r="OB17" s="75"/>
      <c r="OC17" s="75"/>
      <c r="OD17" s="75"/>
      <c r="OE17" s="75"/>
      <c r="OF17" s="75"/>
      <c r="OG17" s="75"/>
      <c r="OH17" s="75"/>
      <c r="OI17" s="75"/>
      <c r="OJ17" s="75"/>
      <c r="OK17" s="75"/>
      <c r="OL17" s="75"/>
      <c r="OM17" s="75"/>
      <c r="ON17" s="75"/>
      <c r="OO17" s="75"/>
      <c r="OP17" s="75"/>
      <c r="OQ17" s="75"/>
      <c r="OR17" s="75"/>
      <c r="OS17" s="75"/>
      <c r="OT17" s="75"/>
      <c r="OU17" s="75"/>
      <c r="OV17" s="75"/>
      <c r="OW17" s="75"/>
      <c r="OX17" s="75"/>
      <c r="OY17" s="75"/>
      <c r="OZ17" s="75"/>
      <c r="PA17" s="75"/>
      <c r="PB17" s="75"/>
      <c r="PC17" s="75"/>
      <c r="PD17" s="75"/>
      <c r="PE17" s="75"/>
      <c r="PF17" s="75"/>
      <c r="PG17" s="75"/>
      <c r="PH17" s="75"/>
      <c r="PI17" s="75"/>
      <c r="PJ17" s="75"/>
      <c r="PK17" s="75"/>
      <c r="PL17" s="75"/>
      <c r="PM17" s="75"/>
      <c r="PN17" s="75"/>
      <c r="PO17" s="75"/>
      <c r="PP17" s="75"/>
      <c r="PQ17" s="75"/>
      <c r="PR17" s="75"/>
      <c r="PS17" s="75"/>
    </row>
    <row r="18" spans="1:435" ht="16.5" customHeight="1" x14ac:dyDescent="0.25">
      <c r="A18" s="40">
        <v>9</v>
      </c>
      <c r="B18" s="18" t="s">
        <v>210</v>
      </c>
      <c r="C18" s="18" t="s">
        <v>211</v>
      </c>
      <c r="D18" s="18" t="s">
        <v>164</v>
      </c>
      <c r="E18" s="18" t="s">
        <v>59</v>
      </c>
      <c r="F18" s="18" t="s">
        <v>70</v>
      </c>
      <c r="G18" s="20" t="s">
        <v>114</v>
      </c>
      <c r="H18" s="26">
        <v>45443</v>
      </c>
      <c r="I18" s="52" t="s">
        <v>268</v>
      </c>
      <c r="J18" s="52"/>
      <c r="K18" s="64">
        <v>10000</v>
      </c>
      <c r="L18" s="87">
        <f>K18*2.87%</f>
        <v>287</v>
      </c>
      <c r="M18" s="87">
        <f>K18*7.1%</f>
        <v>709.99999999999989</v>
      </c>
      <c r="N18" s="87">
        <f>(K18*1.2)/100</f>
        <v>120</v>
      </c>
      <c r="O18" s="87">
        <f>K18*3.04%</f>
        <v>304</v>
      </c>
      <c r="P18" s="87">
        <f>K18*7.09%</f>
        <v>709</v>
      </c>
      <c r="Q18" s="87">
        <v>0</v>
      </c>
      <c r="R18" s="87">
        <f>SUM(L18:Q18)</f>
        <v>2130</v>
      </c>
      <c r="S18" s="87">
        <f>L18+O18+Q18</f>
        <v>591</v>
      </c>
      <c r="T18" s="87">
        <f>M18+N18+P18</f>
        <v>1539</v>
      </c>
      <c r="U18" s="120">
        <f>K18-S18</f>
        <v>9409</v>
      </c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  <c r="IR18" s="75"/>
      <c r="IS18" s="75"/>
      <c r="IT18" s="75"/>
      <c r="IU18" s="75"/>
      <c r="IV18" s="75"/>
      <c r="IW18" s="75"/>
      <c r="IX18" s="75"/>
      <c r="IY18" s="75"/>
      <c r="IZ18" s="75"/>
      <c r="JA18" s="75"/>
      <c r="JB18" s="75"/>
      <c r="JC18" s="75"/>
      <c r="JD18" s="75"/>
      <c r="JE18" s="75"/>
      <c r="JF18" s="75"/>
      <c r="JG18" s="75"/>
      <c r="JH18" s="75"/>
      <c r="JI18" s="75"/>
      <c r="JJ18" s="75"/>
      <c r="JK18" s="75"/>
      <c r="JL18" s="75"/>
      <c r="JM18" s="75"/>
      <c r="JN18" s="75"/>
      <c r="JO18" s="75"/>
      <c r="JP18" s="75"/>
      <c r="JQ18" s="75"/>
      <c r="JR18" s="75"/>
      <c r="JS18" s="75"/>
      <c r="JT18" s="75"/>
      <c r="JU18" s="75"/>
      <c r="JV18" s="75"/>
      <c r="JW18" s="75"/>
      <c r="JX18" s="75"/>
      <c r="JY18" s="75"/>
      <c r="JZ18" s="75"/>
      <c r="KA18" s="75"/>
      <c r="KB18" s="75"/>
      <c r="KC18" s="75"/>
      <c r="KD18" s="75"/>
      <c r="KE18" s="75"/>
      <c r="KF18" s="75"/>
      <c r="KG18" s="75"/>
      <c r="KH18" s="75"/>
      <c r="KI18" s="75"/>
      <c r="KJ18" s="75"/>
      <c r="KK18" s="75"/>
      <c r="KL18" s="75"/>
      <c r="KM18" s="75"/>
      <c r="KN18" s="75"/>
      <c r="KO18" s="75"/>
      <c r="KP18" s="75"/>
      <c r="KQ18" s="75"/>
      <c r="KR18" s="75"/>
      <c r="KS18" s="75"/>
      <c r="KT18" s="75"/>
      <c r="KU18" s="75"/>
      <c r="KV18" s="75"/>
      <c r="KW18" s="75"/>
      <c r="KX18" s="75"/>
      <c r="KY18" s="75"/>
      <c r="KZ18" s="75"/>
      <c r="LA18" s="75"/>
      <c r="LB18" s="75"/>
      <c r="LC18" s="75"/>
      <c r="LD18" s="75"/>
      <c r="LE18" s="75"/>
      <c r="LF18" s="75"/>
      <c r="LG18" s="75"/>
      <c r="LH18" s="75"/>
      <c r="LI18" s="75"/>
      <c r="LJ18" s="75"/>
      <c r="LK18" s="75"/>
      <c r="LL18" s="75"/>
      <c r="LM18" s="75"/>
      <c r="LN18" s="75"/>
      <c r="LO18" s="75"/>
      <c r="LP18" s="75"/>
      <c r="LQ18" s="75"/>
      <c r="LR18" s="75"/>
      <c r="LS18" s="75"/>
      <c r="LT18" s="75"/>
      <c r="LU18" s="75"/>
      <c r="LV18" s="75"/>
      <c r="LW18" s="75"/>
      <c r="LX18" s="75"/>
      <c r="LY18" s="75"/>
      <c r="LZ18" s="75"/>
      <c r="MA18" s="75"/>
      <c r="MB18" s="75"/>
      <c r="MC18" s="75"/>
      <c r="MD18" s="75"/>
      <c r="ME18" s="75"/>
      <c r="MF18" s="75"/>
      <c r="MG18" s="75"/>
      <c r="MH18" s="75"/>
      <c r="MI18" s="75"/>
      <c r="MJ18" s="75"/>
      <c r="MK18" s="75"/>
      <c r="ML18" s="75"/>
      <c r="MM18" s="75"/>
      <c r="MN18" s="75"/>
      <c r="MO18" s="75"/>
      <c r="MP18" s="75"/>
      <c r="MQ18" s="75"/>
      <c r="MR18" s="75"/>
      <c r="MS18" s="75"/>
      <c r="MT18" s="75"/>
      <c r="MU18" s="75"/>
      <c r="MV18" s="75"/>
      <c r="MW18" s="75"/>
      <c r="MX18" s="75"/>
      <c r="MY18" s="75"/>
      <c r="MZ18" s="75"/>
      <c r="NA18" s="75"/>
      <c r="NB18" s="75"/>
      <c r="NC18" s="75"/>
      <c r="ND18" s="75"/>
      <c r="NE18" s="75"/>
      <c r="NF18" s="75"/>
      <c r="NG18" s="75"/>
      <c r="NH18" s="75"/>
      <c r="NI18" s="75"/>
      <c r="NJ18" s="75"/>
      <c r="NK18" s="75"/>
      <c r="NL18" s="75"/>
      <c r="NM18" s="75"/>
      <c r="NN18" s="75"/>
      <c r="NO18" s="75"/>
      <c r="NP18" s="75"/>
      <c r="NQ18" s="75"/>
      <c r="NR18" s="75"/>
      <c r="NS18" s="75"/>
      <c r="NT18" s="75"/>
      <c r="NU18" s="75"/>
      <c r="NV18" s="75"/>
      <c r="NW18" s="75"/>
      <c r="NX18" s="75"/>
      <c r="NY18" s="75"/>
      <c r="NZ18" s="75"/>
      <c r="OA18" s="75"/>
      <c r="OB18" s="75"/>
      <c r="OC18" s="75"/>
      <c r="OD18" s="75"/>
      <c r="OE18" s="75"/>
      <c r="OF18" s="75"/>
      <c r="OG18" s="75"/>
      <c r="OH18" s="75"/>
      <c r="OI18" s="75"/>
      <c r="OJ18" s="75"/>
      <c r="OK18" s="75"/>
      <c r="OL18" s="75"/>
      <c r="OM18" s="75"/>
      <c r="ON18" s="75"/>
      <c r="OO18" s="75"/>
      <c r="OP18" s="75"/>
      <c r="OQ18" s="75"/>
      <c r="OR18" s="75"/>
      <c r="OS18" s="75"/>
      <c r="OT18" s="75"/>
      <c r="OU18" s="75"/>
      <c r="OV18" s="75"/>
      <c r="OW18" s="75"/>
      <c r="OX18" s="75"/>
      <c r="OY18" s="75"/>
      <c r="OZ18" s="75"/>
      <c r="PA18" s="75"/>
      <c r="PB18" s="75"/>
      <c r="PC18" s="75"/>
      <c r="PD18" s="75"/>
      <c r="PE18" s="75"/>
      <c r="PF18" s="75"/>
      <c r="PG18" s="75"/>
      <c r="PH18" s="75"/>
      <c r="PI18" s="75"/>
      <c r="PJ18" s="75"/>
      <c r="PK18" s="75"/>
      <c r="PL18" s="75"/>
      <c r="PM18" s="75"/>
      <c r="PN18" s="75"/>
      <c r="PO18" s="75"/>
      <c r="PP18" s="75"/>
      <c r="PQ18" s="75"/>
      <c r="PR18" s="75"/>
      <c r="PS18" s="75"/>
    </row>
    <row r="19" spans="1:435" ht="16.5" customHeight="1" x14ac:dyDescent="0.25">
      <c r="A19" s="40">
        <v>10</v>
      </c>
      <c r="B19" s="58" t="s">
        <v>283</v>
      </c>
      <c r="C19" s="58" t="s">
        <v>284</v>
      </c>
      <c r="D19" s="58" t="s">
        <v>285</v>
      </c>
      <c r="E19" s="59" t="s">
        <v>292</v>
      </c>
      <c r="F19" s="18" t="s">
        <v>70</v>
      </c>
      <c r="G19" s="57" t="s">
        <v>115</v>
      </c>
      <c r="H19" s="34" t="s">
        <v>288</v>
      </c>
      <c r="I19" s="68" t="s">
        <v>269</v>
      </c>
      <c r="J19" s="52"/>
      <c r="K19" s="84">
        <v>12000</v>
      </c>
      <c r="L19" s="87">
        <v>344.4</v>
      </c>
      <c r="M19" s="87">
        <v>851.99999999999989</v>
      </c>
      <c r="N19" s="87">
        <v>144</v>
      </c>
      <c r="O19" s="87">
        <v>364.8</v>
      </c>
      <c r="P19" s="87">
        <v>850.80000000000007</v>
      </c>
      <c r="Q19" s="87">
        <v>0</v>
      </c>
      <c r="R19" s="87">
        <v>2556</v>
      </c>
      <c r="S19" s="87">
        <v>709.2</v>
      </c>
      <c r="T19" s="87">
        <v>1846.8</v>
      </c>
      <c r="U19" s="120">
        <v>11290.8</v>
      </c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  <c r="IR19" s="75"/>
      <c r="IS19" s="75"/>
      <c r="IT19" s="75"/>
      <c r="IU19" s="75"/>
      <c r="IV19" s="75"/>
      <c r="IW19" s="75"/>
      <c r="IX19" s="75"/>
      <c r="IY19" s="75"/>
      <c r="IZ19" s="75"/>
      <c r="JA19" s="75"/>
      <c r="JB19" s="75"/>
      <c r="JC19" s="75"/>
      <c r="JD19" s="75"/>
      <c r="JE19" s="75"/>
      <c r="JF19" s="75"/>
      <c r="JG19" s="75"/>
      <c r="JH19" s="75"/>
      <c r="JI19" s="75"/>
      <c r="JJ19" s="75"/>
      <c r="JK19" s="75"/>
      <c r="JL19" s="75"/>
      <c r="JM19" s="75"/>
      <c r="JN19" s="75"/>
      <c r="JO19" s="75"/>
      <c r="JP19" s="75"/>
      <c r="JQ19" s="75"/>
      <c r="JR19" s="75"/>
      <c r="JS19" s="75"/>
      <c r="JT19" s="75"/>
      <c r="JU19" s="75"/>
      <c r="JV19" s="75"/>
      <c r="JW19" s="75"/>
      <c r="JX19" s="75"/>
      <c r="JY19" s="75"/>
      <c r="JZ19" s="75"/>
      <c r="KA19" s="75"/>
      <c r="KB19" s="75"/>
      <c r="KC19" s="75"/>
      <c r="KD19" s="75"/>
      <c r="KE19" s="75"/>
      <c r="KF19" s="75"/>
      <c r="KG19" s="75"/>
      <c r="KH19" s="75"/>
      <c r="KI19" s="75"/>
      <c r="KJ19" s="75"/>
      <c r="KK19" s="75"/>
      <c r="KL19" s="75"/>
      <c r="KM19" s="75"/>
      <c r="KN19" s="75"/>
      <c r="KO19" s="75"/>
      <c r="KP19" s="75"/>
      <c r="KQ19" s="75"/>
      <c r="KR19" s="75"/>
      <c r="KS19" s="75"/>
      <c r="KT19" s="75"/>
      <c r="KU19" s="75"/>
      <c r="KV19" s="75"/>
      <c r="KW19" s="75"/>
      <c r="KX19" s="75"/>
      <c r="KY19" s="75"/>
      <c r="KZ19" s="75"/>
      <c r="LA19" s="75"/>
      <c r="LB19" s="75"/>
      <c r="LC19" s="75"/>
      <c r="LD19" s="75"/>
      <c r="LE19" s="75"/>
      <c r="LF19" s="75"/>
      <c r="LG19" s="75"/>
      <c r="LH19" s="75"/>
      <c r="LI19" s="75"/>
      <c r="LJ19" s="75"/>
      <c r="LK19" s="75"/>
      <c r="LL19" s="75"/>
      <c r="LM19" s="75"/>
      <c r="LN19" s="75"/>
      <c r="LO19" s="75"/>
      <c r="LP19" s="75"/>
      <c r="LQ19" s="75"/>
      <c r="LR19" s="75"/>
      <c r="LS19" s="75"/>
      <c r="LT19" s="75"/>
      <c r="LU19" s="75"/>
      <c r="LV19" s="75"/>
      <c r="LW19" s="75"/>
      <c r="LX19" s="75"/>
      <c r="LY19" s="75"/>
      <c r="LZ19" s="75"/>
      <c r="MA19" s="75"/>
      <c r="MB19" s="75"/>
      <c r="MC19" s="75"/>
      <c r="MD19" s="75"/>
      <c r="ME19" s="75"/>
      <c r="MF19" s="75"/>
      <c r="MG19" s="75"/>
      <c r="MH19" s="75"/>
      <c r="MI19" s="75"/>
      <c r="MJ19" s="75"/>
      <c r="MK19" s="75"/>
      <c r="ML19" s="75"/>
      <c r="MM19" s="75"/>
      <c r="MN19" s="75"/>
      <c r="MO19" s="75"/>
      <c r="MP19" s="75"/>
      <c r="MQ19" s="75"/>
      <c r="MR19" s="75"/>
      <c r="MS19" s="75"/>
      <c r="MT19" s="75"/>
      <c r="MU19" s="75"/>
      <c r="MV19" s="75"/>
      <c r="MW19" s="75"/>
      <c r="MX19" s="75"/>
      <c r="MY19" s="75"/>
      <c r="MZ19" s="75"/>
      <c r="NA19" s="75"/>
      <c r="NB19" s="75"/>
      <c r="NC19" s="75"/>
      <c r="ND19" s="75"/>
      <c r="NE19" s="75"/>
      <c r="NF19" s="75"/>
      <c r="NG19" s="75"/>
      <c r="NH19" s="75"/>
      <c r="NI19" s="75"/>
      <c r="NJ19" s="75"/>
      <c r="NK19" s="75"/>
      <c r="NL19" s="75"/>
      <c r="NM19" s="75"/>
      <c r="NN19" s="75"/>
      <c r="NO19" s="75"/>
      <c r="NP19" s="75"/>
      <c r="NQ19" s="75"/>
      <c r="NR19" s="75"/>
      <c r="NS19" s="75"/>
      <c r="NT19" s="75"/>
      <c r="NU19" s="75"/>
      <c r="NV19" s="75"/>
      <c r="NW19" s="75"/>
      <c r="NX19" s="75"/>
      <c r="NY19" s="75"/>
      <c r="NZ19" s="75"/>
      <c r="OA19" s="75"/>
      <c r="OB19" s="75"/>
      <c r="OC19" s="75"/>
      <c r="OD19" s="75"/>
      <c r="OE19" s="75"/>
      <c r="OF19" s="75"/>
      <c r="OG19" s="75"/>
      <c r="OH19" s="75"/>
      <c r="OI19" s="75"/>
      <c r="OJ19" s="75"/>
      <c r="OK19" s="75"/>
      <c r="OL19" s="75"/>
      <c r="OM19" s="75"/>
      <c r="ON19" s="75"/>
      <c r="OO19" s="75"/>
      <c r="OP19" s="75"/>
      <c r="OQ19" s="75"/>
      <c r="OR19" s="75"/>
      <c r="OS19" s="75"/>
      <c r="OT19" s="75"/>
      <c r="OU19" s="75"/>
      <c r="OV19" s="75"/>
      <c r="OW19" s="75"/>
      <c r="OX19" s="75"/>
      <c r="OY19" s="75"/>
      <c r="OZ19" s="75"/>
      <c r="PA19" s="75"/>
      <c r="PB19" s="75"/>
      <c r="PC19" s="75"/>
      <c r="PD19" s="75"/>
      <c r="PE19" s="75"/>
      <c r="PF19" s="75"/>
      <c r="PG19" s="75"/>
      <c r="PH19" s="75"/>
      <c r="PI19" s="75"/>
      <c r="PJ19" s="75"/>
      <c r="PK19" s="75"/>
      <c r="PL19" s="75"/>
      <c r="PM19" s="75"/>
      <c r="PN19" s="75"/>
      <c r="PO19" s="75"/>
      <c r="PP19" s="75"/>
      <c r="PQ19" s="75"/>
      <c r="PR19" s="75"/>
      <c r="PS19" s="75"/>
    </row>
    <row r="20" spans="1:435" s="6" customFormat="1" ht="16.5" customHeight="1" x14ac:dyDescent="0.25">
      <c r="A20" s="40">
        <v>11</v>
      </c>
      <c r="B20" s="25" t="s">
        <v>248</v>
      </c>
      <c r="C20" s="25" t="s">
        <v>249</v>
      </c>
      <c r="D20" s="25" t="s">
        <v>253</v>
      </c>
      <c r="E20" s="25" t="s">
        <v>66</v>
      </c>
      <c r="F20" s="18" t="s">
        <v>70</v>
      </c>
      <c r="G20" s="57" t="s">
        <v>114</v>
      </c>
      <c r="H20" s="70">
        <v>45657</v>
      </c>
      <c r="I20" s="52" t="s">
        <v>268</v>
      </c>
      <c r="J20" s="52"/>
      <c r="K20" s="64">
        <v>12000</v>
      </c>
      <c r="L20" s="87">
        <v>0</v>
      </c>
      <c r="M20" s="87">
        <v>0</v>
      </c>
      <c r="N20" s="87">
        <v>0</v>
      </c>
      <c r="O20" s="87">
        <v>0</v>
      </c>
      <c r="P20" s="87">
        <v>0</v>
      </c>
      <c r="Q20" s="87">
        <v>0</v>
      </c>
      <c r="R20" s="87">
        <v>0</v>
      </c>
      <c r="S20" s="87">
        <v>0</v>
      </c>
      <c r="T20" s="87">
        <v>0</v>
      </c>
      <c r="U20" s="120">
        <v>12000</v>
      </c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  <c r="IR20" s="75"/>
      <c r="IS20" s="75"/>
      <c r="IT20" s="75"/>
      <c r="IU20" s="75"/>
      <c r="IV20" s="75"/>
      <c r="IW20" s="75"/>
      <c r="IX20" s="75"/>
      <c r="IY20" s="75"/>
      <c r="IZ20" s="75"/>
      <c r="JA20" s="75"/>
      <c r="JB20" s="75"/>
      <c r="JC20" s="75"/>
      <c r="JD20" s="75"/>
      <c r="JE20" s="75"/>
      <c r="JF20" s="75"/>
      <c r="JG20" s="75"/>
      <c r="JH20" s="75"/>
      <c r="JI20" s="75"/>
      <c r="JJ20" s="75"/>
      <c r="JK20" s="75"/>
      <c r="JL20" s="75"/>
      <c r="JM20" s="75"/>
      <c r="JN20" s="75"/>
      <c r="JO20" s="75"/>
      <c r="JP20" s="75"/>
      <c r="JQ20" s="75"/>
      <c r="JR20" s="75"/>
      <c r="JS20" s="75"/>
      <c r="JT20" s="75"/>
      <c r="JU20" s="75"/>
      <c r="JV20" s="75"/>
      <c r="JW20" s="75"/>
      <c r="JX20" s="75"/>
      <c r="JY20" s="75"/>
      <c r="JZ20" s="75"/>
      <c r="KA20" s="75"/>
      <c r="KB20" s="75"/>
      <c r="KC20" s="75"/>
      <c r="KD20" s="75"/>
      <c r="KE20" s="75"/>
      <c r="KF20" s="75"/>
      <c r="KG20" s="75"/>
      <c r="KH20" s="75"/>
      <c r="KI20" s="75"/>
      <c r="KJ20" s="75"/>
      <c r="KK20" s="75"/>
      <c r="KL20" s="75"/>
      <c r="KM20" s="75"/>
      <c r="KN20" s="75"/>
      <c r="KO20" s="75"/>
      <c r="KP20" s="75"/>
      <c r="KQ20" s="75"/>
      <c r="KR20" s="75"/>
      <c r="KS20" s="75"/>
      <c r="KT20" s="75"/>
      <c r="KU20" s="75"/>
      <c r="KV20" s="75"/>
      <c r="KW20" s="75"/>
      <c r="KX20" s="75"/>
      <c r="KY20" s="75"/>
      <c r="KZ20" s="75"/>
      <c r="LA20" s="75"/>
      <c r="LB20" s="75"/>
      <c r="LC20" s="75"/>
      <c r="LD20" s="75"/>
      <c r="LE20" s="75"/>
      <c r="LF20" s="75"/>
      <c r="LG20" s="75"/>
      <c r="LH20" s="75"/>
      <c r="LI20" s="75"/>
      <c r="LJ20" s="75"/>
      <c r="LK20" s="75"/>
      <c r="LL20" s="75"/>
      <c r="LM20" s="75"/>
      <c r="LN20" s="75"/>
      <c r="LO20" s="75"/>
      <c r="LP20" s="75"/>
      <c r="LQ20" s="75"/>
      <c r="LR20" s="75"/>
      <c r="LS20" s="75"/>
      <c r="LT20" s="75"/>
      <c r="LU20" s="75"/>
      <c r="LV20" s="75"/>
      <c r="LW20" s="75"/>
      <c r="LX20" s="75"/>
      <c r="LY20" s="75"/>
      <c r="LZ20" s="75"/>
      <c r="MA20" s="75"/>
      <c r="MB20" s="75"/>
      <c r="MC20" s="75"/>
      <c r="MD20" s="75"/>
      <c r="ME20" s="75"/>
      <c r="MF20" s="75"/>
      <c r="MG20" s="75"/>
      <c r="MH20" s="75"/>
      <c r="MI20" s="75"/>
      <c r="MJ20" s="75"/>
      <c r="MK20" s="75"/>
      <c r="ML20" s="75"/>
      <c r="MM20" s="75"/>
      <c r="MN20" s="75"/>
      <c r="MO20" s="75"/>
      <c r="MP20" s="75"/>
      <c r="MQ20" s="75"/>
      <c r="MR20" s="75"/>
      <c r="MS20" s="75"/>
      <c r="MT20" s="75"/>
      <c r="MU20" s="75"/>
      <c r="MV20" s="75"/>
      <c r="MW20" s="75"/>
      <c r="MX20" s="75"/>
      <c r="MY20" s="75"/>
      <c r="MZ20" s="75"/>
      <c r="NA20" s="75"/>
      <c r="NB20" s="75"/>
      <c r="NC20" s="75"/>
      <c r="ND20" s="75"/>
      <c r="NE20" s="75"/>
      <c r="NF20" s="75"/>
      <c r="NG20" s="75"/>
      <c r="NH20" s="75"/>
      <c r="NI20" s="75"/>
      <c r="NJ20" s="75"/>
      <c r="NK20" s="75"/>
      <c r="NL20" s="75"/>
      <c r="NM20" s="75"/>
      <c r="NN20" s="75"/>
      <c r="NO20" s="75"/>
      <c r="NP20" s="75"/>
      <c r="NQ20" s="75"/>
      <c r="NR20" s="75"/>
      <c r="NS20" s="75"/>
      <c r="NT20" s="75"/>
      <c r="NU20" s="75"/>
      <c r="NV20" s="75"/>
      <c r="NW20" s="75"/>
      <c r="NX20" s="75"/>
      <c r="NY20" s="75"/>
      <c r="NZ20" s="75"/>
      <c r="OA20" s="75"/>
      <c r="OB20" s="75"/>
      <c r="OC20" s="75"/>
      <c r="OD20" s="75"/>
      <c r="OE20" s="75"/>
      <c r="OF20" s="75"/>
      <c r="OG20" s="75"/>
      <c r="OH20" s="75"/>
      <c r="OI20" s="75"/>
      <c r="OJ20" s="75"/>
      <c r="OK20" s="75"/>
      <c r="OL20" s="75"/>
      <c r="OM20" s="75"/>
      <c r="ON20" s="75"/>
      <c r="OO20" s="75"/>
      <c r="OP20" s="75"/>
      <c r="OQ20" s="75"/>
      <c r="OR20" s="75"/>
      <c r="OS20" s="75"/>
      <c r="OT20" s="75"/>
      <c r="OU20" s="75"/>
      <c r="OV20" s="75"/>
      <c r="OW20" s="75"/>
      <c r="OX20" s="75"/>
      <c r="OY20" s="75"/>
      <c r="OZ20" s="75"/>
      <c r="PA20" s="75"/>
      <c r="PB20" s="75"/>
      <c r="PC20" s="75"/>
      <c r="PD20" s="75"/>
      <c r="PE20" s="75"/>
      <c r="PF20" s="75"/>
      <c r="PG20" s="75"/>
      <c r="PH20" s="75"/>
      <c r="PI20" s="75"/>
      <c r="PJ20" s="75"/>
      <c r="PK20" s="75"/>
      <c r="PL20" s="75"/>
      <c r="PM20" s="75"/>
      <c r="PN20" s="75"/>
      <c r="PO20" s="75"/>
      <c r="PP20" s="75"/>
      <c r="PQ20" s="75"/>
      <c r="PR20" s="75"/>
      <c r="PS20" s="75"/>
    </row>
    <row r="21" spans="1:435" s="8" customFormat="1" ht="15.75" customHeight="1" x14ac:dyDescent="0.25">
      <c r="A21" s="40">
        <v>12</v>
      </c>
      <c r="B21" s="18" t="s">
        <v>158</v>
      </c>
      <c r="C21" s="18" t="s">
        <v>174</v>
      </c>
      <c r="D21" s="18" t="s">
        <v>61</v>
      </c>
      <c r="E21" s="18" t="s">
        <v>51</v>
      </c>
      <c r="F21" s="18" t="s">
        <v>70</v>
      </c>
      <c r="G21" s="20" t="s">
        <v>114</v>
      </c>
      <c r="H21" s="23">
        <v>45244</v>
      </c>
      <c r="I21" s="25" t="s">
        <v>268</v>
      </c>
      <c r="J21" s="25"/>
      <c r="K21" s="64">
        <v>10000</v>
      </c>
      <c r="L21" s="87">
        <f t="shared" ref="L21:L27" si="2">K21*2.87%</f>
        <v>287</v>
      </c>
      <c r="M21" s="87">
        <f t="shared" ref="M21:M27" si="3">K21*7.1%</f>
        <v>709.99999999999989</v>
      </c>
      <c r="N21" s="87">
        <f t="shared" ref="N21:N27" si="4">(K21*1.2)/100</f>
        <v>120</v>
      </c>
      <c r="O21" s="87">
        <f t="shared" ref="O21:O27" si="5">K21*3.04%</f>
        <v>304</v>
      </c>
      <c r="P21" s="87">
        <f t="shared" ref="P21:P27" si="6">K21*7.09%</f>
        <v>709</v>
      </c>
      <c r="Q21" s="87">
        <v>0</v>
      </c>
      <c r="R21" s="87">
        <f t="shared" ref="R21:R27" si="7">SUM(L21:Q21)</f>
        <v>2130</v>
      </c>
      <c r="S21" s="87">
        <f t="shared" ref="S21:S27" si="8">L21+O21+Q21</f>
        <v>591</v>
      </c>
      <c r="T21" s="87">
        <f t="shared" ref="T21:T27" si="9">M21+N21+P21</f>
        <v>1539</v>
      </c>
      <c r="U21" s="120">
        <f t="shared" ref="U21:U27" si="10">K21-S21</f>
        <v>9409</v>
      </c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  <c r="IW21" s="76"/>
      <c r="IX21" s="76"/>
      <c r="IY21" s="76"/>
      <c r="IZ21" s="76"/>
      <c r="JA21" s="76"/>
      <c r="JB21" s="76"/>
      <c r="JC21" s="76"/>
      <c r="JD21" s="76"/>
      <c r="JE21" s="76"/>
      <c r="JF21" s="76"/>
      <c r="JG21" s="76"/>
      <c r="JH21" s="76"/>
      <c r="JI21" s="76"/>
      <c r="JJ21" s="76"/>
      <c r="JK21" s="76"/>
      <c r="JL21" s="76"/>
      <c r="JM21" s="76"/>
      <c r="JN21" s="76"/>
      <c r="JO21" s="76"/>
      <c r="JP21" s="76"/>
      <c r="JQ21" s="76"/>
      <c r="JR21" s="76"/>
      <c r="JS21" s="76"/>
      <c r="JT21" s="76"/>
      <c r="JU21" s="76"/>
      <c r="JV21" s="76"/>
      <c r="JW21" s="76"/>
      <c r="JX21" s="76"/>
      <c r="JY21" s="76"/>
      <c r="JZ21" s="76"/>
      <c r="KA21" s="76"/>
      <c r="KB21" s="76"/>
      <c r="KC21" s="76"/>
      <c r="KD21" s="76"/>
      <c r="KE21" s="76"/>
      <c r="KF21" s="76"/>
      <c r="KG21" s="76"/>
      <c r="KH21" s="76"/>
      <c r="KI21" s="76"/>
      <c r="KJ21" s="76"/>
      <c r="KK21" s="76"/>
      <c r="KL21" s="76"/>
      <c r="KM21" s="76"/>
      <c r="KN21" s="76"/>
      <c r="KO21" s="76"/>
      <c r="KP21" s="76"/>
      <c r="KQ21" s="76"/>
      <c r="KR21" s="76"/>
      <c r="KS21" s="76"/>
      <c r="KT21" s="76"/>
      <c r="KU21" s="76"/>
      <c r="KV21" s="76"/>
      <c r="KW21" s="76"/>
      <c r="KX21" s="76"/>
      <c r="KY21" s="76"/>
      <c r="KZ21" s="76"/>
      <c r="LA21" s="76"/>
      <c r="LB21" s="76"/>
      <c r="LC21" s="76"/>
      <c r="LD21" s="76"/>
      <c r="LE21" s="76"/>
      <c r="LF21" s="76"/>
      <c r="LG21" s="76"/>
      <c r="LH21" s="76"/>
      <c r="LI21" s="76"/>
      <c r="LJ21" s="76"/>
      <c r="LK21" s="76"/>
      <c r="LL21" s="76"/>
      <c r="LM21" s="76"/>
      <c r="LN21" s="76"/>
      <c r="LO21" s="76"/>
      <c r="LP21" s="76"/>
      <c r="LQ21" s="76"/>
      <c r="LR21" s="76"/>
      <c r="LS21" s="76"/>
      <c r="LT21" s="76"/>
      <c r="LU21" s="76"/>
      <c r="LV21" s="76"/>
      <c r="LW21" s="76"/>
      <c r="LX21" s="76"/>
      <c r="LY21" s="76"/>
      <c r="LZ21" s="76"/>
      <c r="MA21" s="76"/>
      <c r="MB21" s="76"/>
      <c r="MC21" s="76"/>
      <c r="MD21" s="76"/>
      <c r="ME21" s="76"/>
      <c r="MF21" s="76"/>
      <c r="MG21" s="76"/>
      <c r="MH21" s="76"/>
      <c r="MI21" s="76"/>
      <c r="MJ21" s="76"/>
      <c r="MK21" s="76"/>
      <c r="ML21" s="76"/>
      <c r="MM21" s="76"/>
      <c r="MN21" s="76"/>
      <c r="MO21" s="76"/>
      <c r="MP21" s="76"/>
      <c r="MQ21" s="76"/>
      <c r="MR21" s="76"/>
      <c r="MS21" s="76"/>
      <c r="MT21" s="76"/>
      <c r="MU21" s="76"/>
      <c r="MV21" s="76"/>
      <c r="MW21" s="76"/>
      <c r="MX21" s="76"/>
      <c r="MY21" s="76"/>
      <c r="MZ21" s="76"/>
      <c r="NA21" s="76"/>
      <c r="NB21" s="76"/>
      <c r="NC21" s="76"/>
      <c r="ND21" s="76"/>
      <c r="NE21" s="76"/>
      <c r="NF21" s="76"/>
      <c r="NG21" s="76"/>
      <c r="NH21" s="76"/>
      <c r="NI21" s="76"/>
      <c r="NJ21" s="76"/>
      <c r="NK21" s="76"/>
      <c r="NL21" s="76"/>
      <c r="NM21" s="76"/>
      <c r="NN21" s="76"/>
      <c r="NO21" s="76"/>
      <c r="NP21" s="76"/>
      <c r="NQ21" s="76"/>
      <c r="NR21" s="76"/>
      <c r="NS21" s="76"/>
      <c r="NT21" s="76"/>
      <c r="NU21" s="76"/>
      <c r="NV21" s="76"/>
      <c r="NW21" s="76"/>
      <c r="NX21" s="76"/>
      <c r="NY21" s="76"/>
      <c r="NZ21" s="76"/>
      <c r="OA21" s="76"/>
      <c r="OB21" s="76"/>
      <c r="OC21" s="76"/>
      <c r="OD21" s="76"/>
      <c r="OE21" s="76"/>
      <c r="OF21" s="76"/>
      <c r="OG21" s="76"/>
      <c r="OH21" s="76"/>
      <c r="OI21" s="76"/>
      <c r="OJ21" s="76"/>
      <c r="OK21" s="76"/>
      <c r="OL21" s="76"/>
      <c r="OM21" s="76"/>
      <c r="ON21" s="76"/>
      <c r="OO21" s="76"/>
      <c r="OP21" s="76"/>
      <c r="OQ21" s="76"/>
      <c r="OR21" s="76"/>
      <c r="OS21" s="76"/>
      <c r="OT21" s="76"/>
      <c r="OU21" s="76"/>
      <c r="OV21" s="76"/>
      <c r="OW21" s="76"/>
      <c r="OX21" s="76"/>
      <c r="OY21" s="76"/>
      <c r="OZ21" s="76"/>
      <c r="PA21" s="76"/>
      <c r="PB21" s="76"/>
      <c r="PC21" s="76"/>
      <c r="PD21" s="76"/>
      <c r="PE21" s="76"/>
      <c r="PF21" s="76"/>
      <c r="PG21" s="76"/>
      <c r="PH21" s="76"/>
      <c r="PI21" s="76"/>
      <c r="PJ21" s="76"/>
      <c r="PK21" s="76"/>
      <c r="PL21" s="76"/>
      <c r="PM21" s="76"/>
      <c r="PN21" s="76"/>
      <c r="PO21" s="76"/>
      <c r="PP21" s="76"/>
      <c r="PQ21" s="76"/>
      <c r="PR21" s="76"/>
      <c r="PS21" s="76"/>
    </row>
    <row r="22" spans="1:435" s="6" customFormat="1" ht="16.5" customHeight="1" x14ac:dyDescent="0.25">
      <c r="A22" s="40">
        <v>13</v>
      </c>
      <c r="B22" s="18" t="s">
        <v>200</v>
      </c>
      <c r="C22" s="18" t="s">
        <v>201</v>
      </c>
      <c r="D22" s="47" t="s">
        <v>83</v>
      </c>
      <c r="E22" s="18" t="s">
        <v>54</v>
      </c>
      <c r="F22" s="18" t="s">
        <v>70</v>
      </c>
      <c r="G22" s="20" t="s">
        <v>114</v>
      </c>
      <c r="H22" s="23">
        <v>45392</v>
      </c>
      <c r="I22" s="52" t="s">
        <v>268</v>
      </c>
      <c r="J22" s="52"/>
      <c r="K22" s="64">
        <v>13000</v>
      </c>
      <c r="L22" s="87">
        <f t="shared" si="2"/>
        <v>373.1</v>
      </c>
      <c r="M22" s="87">
        <f t="shared" si="3"/>
        <v>922.99999999999989</v>
      </c>
      <c r="N22" s="87">
        <f t="shared" si="4"/>
        <v>156</v>
      </c>
      <c r="O22" s="87">
        <f t="shared" si="5"/>
        <v>395.2</v>
      </c>
      <c r="P22" s="87">
        <f t="shared" si="6"/>
        <v>921.7</v>
      </c>
      <c r="Q22" s="87">
        <v>0</v>
      </c>
      <c r="R22" s="87">
        <f t="shared" si="7"/>
        <v>2769</v>
      </c>
      <c r="S22" s="87">
        <f t="shared" si="8"/>
        <v>768.3</v>
      </c>
      <c r="T22" s="87">
        <f t="shared" si="9"/>
        <v>2000.7</v>
      </c>
      <c r="U22" s="120">
        <f t="shared" si="10"/>
        <v>12231.7</v>
      </c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  <c r="IR22" s="75"/>
      <c r="IS22" s="75"/>
      <c r="IT22" s="75"/>
      <c r="IU22" s="75"/>
      <c r="IV22" s="75"/>
      <c r="IW22" s="75"/>
      <c r="IX22" s="75"/>
      <c r="IY22" s="75"/>
      <c r="IZ22" s="75"/>
      <c r="JA22" s="75"/>
      <c r="JB22" s="75"/>
      <c r="JC22" s="75"/>
      <c r="JD22" s="75"/>
      <c r="JE22" s="75"/>
      <c r="JF22" s="75"/>
      <c r="JG22" s="75"/>
      <c r="JH22" s="75"/>
      <c r="JI22" s="75"/>
      <c r="JJ22" s="75"/>
      <c r="JK22" s="75"/>
      <c r="JL22" s="75"/>
      <c r="JM22" s="75"/>
      <c r="JN22" s="75"/>
      <c r="JO22" s="75"/>
      <c r="JP22" s="75"/>
      <c r="JQ22" s="75"/>
      <c r="JR22" s="75"/>
      <c r="JS22" s="75"/>
      <c r="JT22" s="75"/>
      <c r="JU22" s="75"/>
      <c r="JV22" s="75"/>
      <c r="JW22" s="75"/>
      <c r="JX22" s="75"/>
      <c r="JY22" s="75"/>
      <c r="JZ22" s="75"/>
      <c r="KA22" s="75"/>
      <c r="KB22" s="75"/>
      <c r="KC22" s="75"/>
      <c r="KD22" s="75"/>
      <c r="KE22" s="75"/>
      <c r="KF22" s="75"/>
      <c r="KG22" s="75"/>
      <c r="KH22" s="75"/>
      <c r="KI22" s="75"/>
      <c r="KJ22" s="75"/>
      <c r="KK22" s="75"/>
      <c r="KL22" s="75"/>
      <c r="KM22" s="75"/>
      <c r="KN22" s="75"/>
      <c r="KO22" s="75"/>
      <c r="KP22" s="75"/>
      <c r="KQ22" s="75"/>
      <c r="KR22" s="75"/>
      <c r="KS22" s="75"/>
      <c r="KT22" s="75"/>
      <c r="KU22" s="75"/>
      <c r="KV22" s="75"/>
      <c r="KW22" s="75"/>
      <c r="KX22" s="75"/>
      <c r="KY22" s="75"/>
      <c r="KZ22" s="75"/>
      <c r="LA22" s="75"/>
      <c r="LB22" s="75"/>
      <c r="LC22" s="75"/>
      <c r="LD22" s="75"/>
      <c r="LE22" s="75"/>
      <c r="LF22" s="75"/>
      <c r="LG22" s="75"/>
      <c r="LH22" s="75"/>
      <c r="LI22" s="75"/>
      <c r="LJ22" s="75"/>
      <c r="LK22" s="75"/>
      <c r="LL22" s="75"/>
      <c r="LM22" s="75"/>
      <c r="LN22" s="75"/>
      <c r="LO22" s="75"/>
      <c r="LP22" s="75"/>
      <c r="LQ22" s="75"/>
      <c r="LR22" s="75"/>
      <c r="LS22" s="75"/>
      <c r="LT22" s="75"/>
      <c r="LU22" s="75"/>
      <c r="LV22" s="75"/>
      <c r="LW22" s="75"/>
      <c r="LX22" s="75"/>
      <c r="LY22" s="75"/>
      <c r="LZ22" s="75"/>
      <c r="MA22" s="75"/>
      <c r="MB22" s="75"/>
      <c r="MC22" s="75"/>
      <c r="MD22" s="75"/>
      <c r="ME22" s="75"/>
      <c r="MF22" s="75"/>
      <c r="MG22" s="75"/>
      <c r="MH22" s="75"/>
      <c r="MI22" s="75"/>
      <c r="MJ22" s="75"/>
      <c r="MK22" s="75"/>
      <c r="ML22" s="75"/>
      <c r="MM22" s="75"/>
      <c r="MN22" s="75"/>
      <c r="MO22" s="75"/>
      <c r="MP22" s="75"/>
      <c r="MQ22" s="75"/>
      <c r="MR22" s="75"/>
      <c r="MS22" s="75"/>
      <c r="MT22" s="75"/>
      <c r="MU22" s="75"/>
      <c r="MV22" s="75"/>
      <c r="MW22" s="75"/>
      <c r="MX22" s="75"/>
      <c r="MY22" s="75"/>
      <c r="MZ22" s="75"/>
      <c r="NA22" s="75"/>
      <c r="NB22" s="75"/>
      <c r="NC22" s="75"/>
      <c r="ND22" s="75"/>
      <c r="NE22" s="75"/>
      <c r="NF22" s="75"/>
      <c r="NG22" s="75"/>
      <c r="NH22" s="75"/>
      <c r="NI22" s="75"/>
      <c r="NJ22" s="75"/>
      <c r="NK22" s="75"/>
      <c r="NL22" s="75"/>
      <c r="NM22" s="75"/>
      <c r="NN22" s="75"/>
      <c r="NO22" s="75"/>
      <c r="NP22" s="75"/>
      <c r="NQ22" s="75"/>
      <c r="NR22" s="75"/>
      <c r="NS22" s="75"/>
      <c r="NT22" s="75"/>
      <c r="NU22" s="75"/>
      <c r="NV22" s="75"/>
      <c r="NW22" s="75"/>
      <c r="NX22" s="75"/>
      <c r="NY22" s="75"/>
      <c r="NZ22" s="75"/>
      <c r="OA22" s="75"/>
      <c r="OB22" s="75"/>
      <c r="OC22" s="75"/>
      <c r="OD22" s="75"/>
      <c r="OE22" s="75"/>
      <c r="OF22" s="75"/>
      <c r="OG22" s="75"/>
      <c r="OH22" s="75"/>
      <c r="OI22" s="75"/>
      <c r="OJ22" s="75"/>
      <c r="OK22" s="75"/>
      <c r="OL22" s="75"/>
      <c r="OM22" s="75"/>
      <c r="ON22" s="75"/>
      <c r="OO22" s="75"/>
      <c r="OP22" s="75"/>
      <c r="OQ22" s="75"/>
      <c r="OR22" s="75"/>
      <c r="OS22" s="75"/>
      <c r="OT22" s="75"/>
      <c r="OU22" s="75"/>
      <c r="OV22" s="75"/>
      <c r="OW22" s="75"/>
      <c r="OX22" s="75"/>
      <c r="OY22" s="75"/>
      <c r="OZ22" s="75"/>
      <c r="PA22" s="75"/>
      <c r="PB22" s="75"/>
      <c r="PC22" s="75"/>
      <c r="PD22" s="75"/>
      <c r="PE22" s="75"/>
      <c r="PF22" s="75"/>
      <c r="PG22" s="75"/>
      <c r="PH22" s="75"/>
      <c r="PI22" s="75"/>
      <c r="PJ22" s="75"/>
      <c r="PK22" s="75"/>
      <c r="PL22" s="75"/>
      <c r="PM22" s="75"/>
      <c r="PN22" s="75"/>
      <c r="PO22" s="75"/>
      <c r="PP22" s="75"/>
      <c r="PQ22" s="75"/>
      <c r="PR22" s="75"/>
      <c r="PS22" s="75"/>
    </row>
    <row r="23" spans="1:435" s="6" customFormat="1" ht="16.5" customHeight="1" x14ac:dyDescent="0.25">
      <c r="A23" s="40">
        <v>14</v>
      </c>
      <c r="B23" s="18" t="s">
        <v>77</v>
      </c>
      <c r="C23" s="18" t="s">
        <v>78</v>
      </c>
      <c r="D23" s="18" t="s">
        <v>84</v>
      </c>
      <c r="E23" s="18" t="s">
        <v>82</v>
      </c>
      <c r="F23" s="19" t="s">
        <v>70</v>
      </c>
      <c r="G23" s="20" t="s">
        <v>115</v>
      </c>
      <c r="H23" s="21">
        <v>44440</v>
      </c>
      <c r="I23" s="22" t="s">
        <v>269</v>
      </c>
      <c r="J23" s="22"/>
      <c r="K23" s="83">
        <v>10000</v>
      </c>
      <c r="L23" s="87">
        <f t="shared" si="2"/>
        <v>287</v>
      </c>
      <c r="M23" s="87">
        <f t="shared" si="3"/>
        <v>709.99999999999989</v>
      </c>
      <c r="N23" s="87">
        <f t="shared" si="4"/>
        <v>120</v>
      </c>
      <c r="O23" s="87">
        <f t="shared" si="5"/>
        <v>304</v>
      </c>
      <c r="P23" s="87">
        <f t="shared" si="6"/>
        <v>709</v>
      </c>
      <c r="Q23" s="87">
        <v>0</v>
      </c>
      <c r="R23" s="87">
        <f t="shared" si="7"/>
        <v>2130</v>
      </c>
      <c r="S23" s="87">
        <f t="shared" si="8"/>
        <v>591</v>
      </c>
      <c r="T23" s="87">
        <f t="shared" si="9"/>
        <v>1539</v>
      </c>
      <c r="U23" s="120">
        <f t="shared" si="10"/>
        <v>9409</v>
      </c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  <c r="IR23" s="75"/>
      <c r="IS23" s="75"/>
      <c r="IT23" s="75"/>
      <c r="IU23" s="75"/>
      <c r="IV23" s="75"/>
      <c r="IW23" s="75"/>
      <c r="IX23" s="75"/>
      <c r="IY23" s="75"/>
      <c r="IZ23" s="75"/>
      <c r="JA23" s="75"/>
      <c r="JB23" s="75"/>
      <c r="JC23" s="75"/>
      <c r="JD23" s="75"/>
      <c r="JE23" s="75"/>
      <c r="JF23" s="75"/>
      <c r="JG23" s="75"/>
      <c r="JH23" s="75"/>
      <c r="JI23" s="75"/>
      <c r="JJ23" s="75"/>
      <c r="JK23" s="75"/>
      <c r="JL23" s="75"/>
      <c r="JM23" s="75"/>
      <c r="JN23" s="75"/>
      <c r="JO23" s="75"/>
      <c r="JP23" s="75"/>
      <c r="JQ23" s="75"/>
      <c r="JR23" s="75"/>
      <c r="JS23" s="75"/>
      <c r="JT23" s="75"/>
      <c r="JU23" s="75"/>
      <c r="JV23" s="75"/>
      <c r="JW23" s="75"/>
      <c r="JX23" s="75"/>
      <c r="JY23" s="75"/>
      <c r="JZ23" s="75"/>
      <c r="KA23" s="75"/>
      <c r="KB23" s="75"/>
      <c r="KC23" s="75"/>
      <c r="KD23" s="75"/>
      <c r="KE23" s="75"/>
      <c r="KF23" s="75"/>
      <c r="KG23" s="75"/>
      <c r="KH23" s="75"/>
      <c r="KI23" s="75"/>
      <c r="KJ23" s="75"/>
      <c r="KK23" s="75"/>
      <c r="KL23" s="75"/>
      <c r="KM23" s="75"/>
      <c r="KN23" s="75"/>
      <c r="KO23" s="75"/>
      <c r="KP23" s="75"/>
      <c r="KQ23" s="75"/>
      <c r="KR23" s="75"/>
      <c r="KS23" s="75"/>
      <c r="KT23" s="75"/>
      <c r="KU23" s="75"/>
      <c r="KV23" s="75"/>
      <c r="KW23" s="75"/>
      <c r="KX23" s="75"/>
      <c r="KY23" s="75"/>
      <c r="KZ23" s="75"/>
      <c r="LA23" s="75"/>
      <c r="LB23" s="75"/>
      <c r="LC23" s="75"/>
      <c r="LD23" s="75"/>
      <c r="LE23" s="75"/>
      <c r="LF23" s="75"/>
      <c r="LG23" s="75"/>
      <c r="LH23" s="75"/>
      <c r="LI23" s="75"/>
      <c r="LJ23" s="75"/>
      <c r="LK23" s="75"/>
      <c r="LL23" s="75"/>
      <c r="LM23" s="75"/>
      <c r="LN23" s="75"/>
      <c r="LO23" s="75"/>
      <c r="LP23" s="75"/>
      <c r="LQ23" s="75"/>
      <c r="LR23" s="75"/>
      <c r="LS23" s="75"/>
      <c r="LT23" s="75"/>
      <c r="LU23" s="75"/>
      <c r="LV23" s="75"/>
      <c r="LW23" s="75"/>
      <c r="LX23" s="75"/>
      <c r="LY23" s="75"/>
      <c r="LZ23" s="75"/>
      <c r="MA23" s="75"/>
      <c r="MB23" s="75"/>
      <c r="MC23" s="75"/>
      <c r="MD23" s="75"/>
      <c r="ME23" s="75"/>
      <c r="MF23" s="75"/>
      <c r="MG23" s="75"/>
      <c r="MH23" s="75"/>
      <c r="MI23" s="75"/>
      <c r="MJ23" s="75"/>
      <c r="MK23" s="75"/>
      <c r="ML23" s="75"/>
      <c r="MM23" s="75"/>
      <c r="MN23" s="75"/>
      <c r="MO23" s="75"/>
      <c r="MP23" s="75"/>
      <c r="MQ23" s="75"/>
      <c r="MR23" s="75"/>
      <c r="MS23" s="75"/>
      <c r="MT23" s="75"/>
      <c r="MU23" s="75"/>
      <c r="MV23" s="75"/>
      <c r="MW23" s="75"/>
      <c r="MX23" s="75"/>
      <c r="MY23" s="75"/>
      <c r="MZ23" s="75"/>
      <c r="NA23" s="75"/>
      <c r="NB23" s="75"/>
      <c r="NC23" s="75"/>
      <c r="ND23" s="75"/>
      <c r="NE23" s="75"/>
      <c r="NF23" s="75"/>
      <c r="NG23" s="75"/>
      <c r="NH23" s="75"/>
      <c r="NI23" s="75"/>
      <c r="NJ23" s="75"/>
      <c r="NK23" s="75"/>
      <c r="NL23" s="75"/>
      <c r="NM23" s="75"/>
      <c r="NN23" s="75"/>
      <c r="NO23" s="75"/>
      <c r="NP23" s="75"/>
      <c r="NQ23" s="75"/>
      <c r="NR23" s="75"/>
      <c r="NS23" s="75"/>
      <c r="NT23" s="75"/>
      <c r="NU23" s="75"/>
      <c r="NV23" s="75"/>
      <c r="NW23" s="75"/>
      <c r="NX23" s="75"/>
      <c r="NY23" s="75"/>
      <c r="NZ23" s="75"/>
      <c r="OA23" s="75"/>
      <c r="OB23" s="75"/>
      <c r="OC23" s="75"/>
      <c r="OD23" s="75"/>
      <c r="OE23" s="75"/>
      <c r="OF23" s="75"/>
      <c r="OG23" s="75"/>
      <c r="OH23" s="75"/>
      <c r="OI23" s="75"/>
      <c r="OJ23" s="75"/>
      <c r="OK23" s="75"/>
      <c r="OL23" s="75"/>
      <c r="OM23" s="75"/>
      <c r="ON23" s="75"/>
      <c r="OO23" s="75"/>
      <c r="OP23" s="75"/>
      <c r="OQ23" s="75"/>
      <c r="OR23" s="75"/>
      <c r="OS23" s="75"/>
      <c r="OT23" s="75"/>
      <c r="OU23" s="75"/>
      <c r="OV23" s="75"/>
      <c r="OW23" s="75"/>
      <c r="OX23" s="75"/>
      <c r="OY23" s="75"/>
      <c r="OZ23" s="75"/>
      <c r="PA23" s="75"/>
      <c r="PB23" s="75"/>
      <c r="PC23" s="75"/>
      <c r="PD23" s="75"/>
      <c r="PE23" s="75"/>
      <c r="PF23" s="75"/>
      <c r="PG23" s="75"/>
      <c r="PH23" s="75"/>
      <c r="PI23" s="75"/>
      <c r="PJ23" s="75"/>
      <c r="PK23" s="75"/>
      <c r="PL23" s="75"/>
      <c r="PM23" s="75"/>
      <c r="PN23" s="75"/>
      <c r="PO23" s="75"/>
      <c r="PP23" s="75"/>
      <c r="PQ23" s="75"/>
      <c r="PR23" s="75"/>
      <c r="PS23" s="75"/>
    </row>
    <row r="24" spans="1:435" s="6" customFormat="1" ht="16.5" customHeight="1" x14ac:dyDescent="0.25">
      <c r="A24" s="40">
        <v>15</v>
      </c>
      <c r="B24" s="18" t="s">
        <v>75</v>
      </c>
      <c r="C24" s="18" t="s">
        <v>76</v>
      </c>
      <c r="D24" s="18" t="s">
        <v>55</v>
      </c>
      <c r="E24" s="18" t="s">
        <v>81</v>
      </c>
      <c r="F24" s="19" t="s">
        <v>70</v>
      </c>
      <c r="G24" s="20" t="s">
        <v>114</v>
      </c>
      <c r="H24" s="21">
        <v>44414</v>
      </c>
      <c r="I24" s="22" t="s">
        <v>269</v>
      </c>
      <c r="J24" s="22"/>
      <c r="K24" s="83">
        <v>12000</v>
      </c>
      <c r="L24" s="87">
        <f t="shared" si="2"/>
        <v>344.4</v>
      </c>
      <c r="M24" s="87">
        <f t="shared" si="3"/>
        <v>851.99999999999989</v>
      </c>
      <c r="N24" s="87">
        <f t="shared" si="4"/>
        <v>144</v>
      </c>
      <c r="O24" s="87">
        <f t="shared" si="5"/>
        <v>364.8</v>
      </c>
      <c r="P24" s="87">
        <f t="shared" si="6"/>
        <v>850.80000000000007</v>
      </c>
      <c r="Q24" s="87">
        <v>0</v>
      </c>
      <c r="R24" s="87">
        <f t="shared" si="7"/>
        <v>2556</v>
      </c>
      <c r="S24" s="87">
        <f t="shared" si="8"/>
        <v>709.2</v>
      </c>
      <c r="T24" s="87">
        <f t="shared" si="9"/>
        <v>1846.8</v>
      </c>
      <c r="U24" s="120">
        <f t="shared" si="10"/>
        <v>11290.8</v>
      </c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  <c r="IO24" s="75"/>
      <c r="IP24" s="75"/>
      <c r="IQ24" s="75"/>
      <c r="IR24" s="75"/>
      <c r="IS24" s="75"/>
      <c r="IT24" s="75"/>
      <c r="IU24" s="75"/>
      <c r="IV24" s="75"/>
      <c r="IW24" s="75"/>
      <c r="IX24" s="75"/>
      <c r="IY24" s="75"/>
      <c r="IZ24" s="75"/>
      <c r="JA24" s="75"/>
      <c r="JB24" s="75"/>
      <c r="JC24" s="75"/>
      <c r="JD24" s="75"/>
      <c r="JE24" s="75"/>
      <c r="JF24" s="75"/>
      <c r="JG24" s="75"/>
      <c r="JH24" s="75"/>
      <c r="JI24" s="75"/>
      <c r="JJ24" s="75"/>
      <c r="JK24" s="75"/>
      <c r="JL24" s="75"/>
      <c r="JM24" s="75"/>
      <c r="JN24" s="75"/>
      <c r="JO24" s="75"/>
      <c r="JP24" s="75"/>
      <c r="JQ24" s="75"/>
      <c r="JR24" s="75"/>
      <c r="JS24" s="75"/>
      <c r="JT24" s="75"/>
      <c r="JU24" s="75"/>
      <c r="JV24" s="75"/>
      <c r="JW24" s="75"/>
      <c r="JX24" s="75"/>
      <c r="JY24" s="75"/>
      <c r="JZ24" s="75"/>
      <c r="KA24" s="75"/>
      <c r="KB24" s="75"/>
      <c r="KC24" s="75"/>
      <c r="KD24" s="75"/>
      <c r="KE24" s="75"/>
      <c r="KF24" s="75"/>
      <c r="KG24" s="75"/>
      <c r="KH24" s="75"/>
      <c r="KI24" s="75"/>
      <c r="KJ24" s="75"/>
      <c r="KK24" s="75"/>
      <c r="KL24" s="75"/>
      <c r="KM24" s="75"/>
      <c r="KN24" s="75"/>
      <c r="KO24" s="75"/>
      <c r="KP24" s="75"/>
      <c r="KQ24" s="75"/>
      <c r="KR24" s="75"/>
      <c r="KS24" s="75"/>
      <c r="KT24" s="75"/>
      <c r="KU24" s="75"/>
      <c r="KV24" s="75"/>
      <c r="KW24" s="75"/>
      <c r="KX24" s="75"/>
      <c r="KY24" s="75"/>
      <c r="KZ24" s="75"/>
      <c r="LA24" s="75"/>
      <c r="LB24" s="75"/>
      <c r="LC24" s="75"/>
      <c r="LD24" s="75"/>
      <c r="LE24" s="75"/>
      <c r="LF24" s="75"/>
      <c r="LG24" s="75"/>
      <c r="LH24" s="75"/>
      <c r="LI24" s="75"/>
      <c r="LJ24" s="75"/>
      <c r="LK24" s="75"/>
      <c r="LL24" s="75"/>
      <c r="LM24" s="75"/>
      <c r="LN24" s="75"/>
      <c r="LO24" s="75"/>
      <c r="LP24" s="75"/>
      <c r="LQ24" s="75"/>
      <c r="LR24" s="75"/>
      <c r="LS24" s="75"/>
      <c r="LT24" s="75"/>
      <c r="LU24" s="75"/>
      <c r="LV24" s="75"/>
      <c r="LW24" s="75"/>
      <c r="LX24" s="75"/>
      <c r="LY24" s="75"/>
      <c r="LZ24" s="75"/>
      <c r="MA24" s="75"/>
      <c r="MB24" s="75"/>
      <c r="MC24" s="75"/>
      <c r="MD24" s="75"/>
      <c r="ME24" s="75"/>
      <c r="MF24" s="75"/>
      <c r="MG24" s="75"/>
      <c r="MH24" s="75"/>
      <c r="MI24" s="75"/>
      <c r="MJ24" s="75"/>
      <c r="MK24" s="75"/>
      <c r="ML24" s="75"/>
      <c r="MM24" s="75"/>
      <c r="MN24" s="75"/>
      <c r="MO24" s="75"/>
      <c r="MP24" s="75"/>
      <c r="MQ24" s="75"/>
      <c r="MR24" s="75"/>
      <c r="MS24" s="75"/>
      <c r="MT24" s="75"/>
      <c r="MU24" s="75"/>
      <c r="MV24" s="75"/>
      <c r="MW24" s="75"/>
      <c r="MX24" s="75"/>
      <c r="MY24" s="75"/>
      <c r="MZ24" s="75"/>
      <c r="NA24" s="75"/>
      <c r="NB24" s="75"/>
      <c r="NC24" s="75"/>
      <c r="ND24" s="75"/>
      <c r="NE24" s="75"/>
      <c r="NF24" s="75"/>
      <c r="NG24" s="75"/>
      <c r="NH24" s="75"/>
      <c r="NI24" s="75"/>
      <c r="NJ24" s="75"/>
      <c r="NK24" s="75"/>
      <c r="NL24" s="75"/>
      <c r="NM24" s="75"/>
      <c r="NN24" s="75"/>
      <c r="NO24" s="75"/>
      <c r="NP24" s="75"/>
      <c r="NQ24" s="75"/>
      <c r="NR24" s="75"/>
      <c r="NS24" s="75"/>
      <c r="NT24" s="75"/>
      <c r="NU24" s="75"/>
      <c r="NV24" s="75"/>
      <c r="NW24" s="75"/>
      <c r="NX24" s="75"/>
      <c r="NY24" s="75"/>
      <c r="NZ24" s="75"/>
      <c r="OA24" s="75"/>
      <c r="OB24" s="75"/>
      <c r="OC24" s="75"/>
      <c r="OD24" s="75"/>
      <c r="OE24" s="75"/>
      <c r="OF24" s="75"/>
      <c r="OG24" s="75"/>
      <c r="OH24" s="75"/>
      <c r="OI24" s="75"/>
      <c r="OJ24" s="75"/>
      <c r="OK24" s="75"/>
      <c r="OL24" s="75"/>
      <c r="OM24" s="75"/>
      <c r="ON24" s="75"/>
      <c r="OO24" s="75"/>
      <c r="OP24" s="75"/>
      <c r="OQ24" s="75"/>
      <c r="OR24" s="75"/>
      <c r="OS24" s="75"/>
      <c r="OT24" s="75"/>
      <c r="OU24" s="75"/>
      <c r="OV24" s="75"/>
      <c r="OW24" s="75"/>
      <c r="OX24" s="75"/>
      <c r="OY24" s="75"/>
      <c r="OZ24" s="75"/>
      <c r="PA24" s="75"/>
      <c r="PB24" s="75"/>
      <c r="PC24" s="75"/>
      <c r="PD24" s="75"/>
      <c r="PE24" s="75"/>
      <c r="PF24" s="75"/>
      <c r="PG24" s="75"/>
      <c r="PH24" s="75"/>
      <c r="PI24" s="75"/>
      <c r="PJ24" s="75"/>
      <c r="PK24" s="75"/>
      <c r="PL24" s="75"/>
      <c r="PM24" s="75"/>
      <c r="PN24" s="75"/>
      <c r="PO24" s="75"/>
      <c r="PP24" s="75"/>
      <c r="PQ24" s="75"/>
      <c r="PR24" s="75"/>
      <c r="PS24" s="75"/>
    </row>
    <row r="25" spans="1:435" s="8" customFormat="1" ht="25.5" customHeight="1" x14ac:dyDescent="0.25">
      <c r="A25" s="40">
        <v>16</v>
      </c>
      <c r="B25" s="18" t="s">
        <v>152</v>
      </c>
      <c r="C25" s="18" t="s">
        <v>153</v>
      </c>
      <c r="D25" s="18" t="s">
        <v>58</v>
      </c>
      <c r="E25" s="18" t="s">
        <v>68</v>
      </c>
      <c r="F25" s="18" t="s">
        <v>70</v>
      </c>
      <c r="G25" s="20" t="s">
        <v>116</v>
      </c>
      <c r="H25" s="21">
        <v>44866</v>
      </c>
      <c r="I25" s="22" t="s">
        <v>269</v>
      </c>
      <c r="J25" s="22"/>
      <c r="K25" s="64">
        <v>15000</v>
      </c>
      <c r="L25" s="87">
        <f t="shared" si="2"/>
        <v>430.5</v>
      </c>
      <c r="M25" s="87">
        <f t="shared" si="3"/>
        <v>1065</v>
      </c>
      <c r="N25" s="87">
        <f t="shared" si="4"/>
        <v>180</v>
      </c>
      <c r="O25" s="87">
        <f t="shared" si="5"/>
        <v>456</v>
      </c>
      <c r="P25" s="87">
        <f t="shared" si="6"/>
        <v>1063.5</v>
      </c>
      <c r="Q25" s="87">
        <v>0</v>
      </c>
      <c r="R25" s="87">
        <f t="shared" si="7"/>
        <v>3195</v>
      </c>
      <c r="S25" s="87">
        <f t="shared" si="8"/>
        <v>886.5</v>
      </c>
      <c r="T25" s="87">
        <f t="shared" si="9"/>
        <v>2308.5</v>
      </c>
      <c r="U25" s="120">
        <f t="shared" si="10"/>
        <v>14113.5</v>
      </c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  <c r="IQ25" s="76"/>
      <c r="IR25" s="76"/>
      <c r="IS25" s="76"/>
      <c r="IT25" s="76"/>
      <c r="IU25" s="76"/>
      <c r="IV25" s="76"/>
      <c r="IW25" s="76"/>
      <c r="IX25" s="76"/>
      <c r="IY25" s="76"/>
      <c r="IZ25" s="76"/>
      <c r="JA25" s="76"/>
      <c r="JB25" s="76"/>
      <c r="JC25" s="76"/>
      <c r="JD25" s="76"/>
      <c r="JE25" s="76"/>
      <c r="JF25" s="76"/>
      <c r="JG25" s="76"/>
      <c r="JH25" s="76"/>
      <c r="JI25" s="76"/>
      <c r="JJ25" s="76"/>
      <c r="JK25" s="76"/>
      <c r="JL25" s="76"/>
      <c r="JM25" s="76"/>
      <c r="JN25" s="76"/>
      <c r="JO25" s="76"/>
      <c r="JP25" s="76"/>
      <c r="JQ25" s="76"/>
      <c r="JR25" s="76"/>
      <c r="JS25" s="76"/>
      <c r="JT25" s="76"/>
      <c r="JU25" s="76"/>
      <c r="JV25" s="76"/>
      <c r="JW25" s="76"/>
      <c r="JX25" s="76"/>
      <c r="JY25" s="76"/>
      <c r="JZ25" s="76"/>
      <c r="KA25" s="76"/>
      <c r="KB25" s="76"/>
      <c r="KC25" s="76"/>
      <c r="KD25" s="76"/>
      <c r="KE25" s="76"/>
      <c r="KF25" s="76"/>
      <c r="KG25" s="76"/>
      <c r="KH25" s="76"/>
      <c r="KI25" s="76"/>
      <c r="KJ25" s="76"/>
      <c r="KK25" s="76"/>
      <c r="KL25" s="76"/>
      <c r="KM25" s="76"/>
      <c r="KN25" s="76"/>
      <c r="KO25" s="76"/>
      <c r="KP25" s="76"/>
      <c r="KQ25" s="76"/>
      <c r="KR25" s="76"/>
      <c r="KS25" s="76"/>
      <c r="KT25" s="76"/>
      <c r="KU25" s="76"/>
      <c r="KV25" s="76"/>
      <c r="KW25" s="76"/>
      <c r="KX25" s="76"/>
      <c r="KY25" s="76"/>
      <c r="KZ25" s="76"/>
      <c r="LA25" s="76"/>
      <c r="LB25" s="76"/>
      <c r="LC25" s="76"/>
      <c r="LD25" s="76"/>
      <c r="LE25" s="76"/>
      <c r="LF25" s="76"/>
      <c r="LG25" s="76"/>
      <c r="LH25" s="76"/>
      <c r="LI25" s="76"/>
      <c r="LJ25" s="76"/>
      <c r="LK25" s="76"/>
      <c r="LL25" s="76"/>
      <c r="LM25" s="76"/>
      <c r="LN25" s="76"/>
      <c r="LO25" s="76"/>
      <c r="LP25" s="76"/>
      <c r="LQ25" s="76"/>
      <c r="LR25" s="76"/>
      <c r="LS25" s="76"/>
      <c r="LT25" s="76"/>
      <c r="LU25" s="76"/>
      <c r="LV25" s="76"/>
      <c r="LW25" s="76"/>
      <c r="LX25" s="76"/>
      <c r="LY25" s="76"/>
      <c r="LZ25" s="76"/>
      <c r="MA25" s="76"/>
      <c r="MB25" s="76"/>
      <c r="MC25" s="76"/>
      <c r="MD25" s="76"/>
      <c r="ME25" s="76"/>
      <c r="MF25" s="76"/>
      <c r="MG25" s="76"/>
      <c r="MH25" s="76"/>
      <c r="MI25" s="76"/>
      <c r="MJ25" s="76"/>
      <c r="MK25" s="76"/>
      <c r="ML25" s="76"/>
      <c r="MM25" s="76"/>
      <c r="MN25" s="76"/>
      <c r="MO25" s="76"/>
      <c r="MP25" s="76"/>
      <c r="MQ25" s="76"/>
      <c r="MR25" s="76"/>
      <c r="MS25" s="76"/>
      <c r="MT25" s="76"/>
      <c r="MU25" s="76"/>
      <c r="MV25" s="76"/>
      <c r="MW25" s="76"/>
      <c r="MX25" s="76"/>
      <c r="MY25" s="76"/>
      <c r="MZ25" s="76"/>
      <c r="NA25" s="76"/>
      <c r="NB25" s="76"/>
      <c r="NC25" s="76"/>
      <c r="ND25" s="76"/>
      <c r="NE25" s="76"/>
      <c r="NF25" s="76"/>
      <c r="NG25" s="76"/>
      <c r="NH25" s="76"/>
      <c r="NI25" s="76"/>
      <c r="NJ25" s="76"/>
      <c r="NK25" s="76"/>
      <c r="NL25" s="76"/>
      <c r="NM25" s="76"/>
      <c r="NN25" s="76"/>
      <c r="NO25" s="76"/>
      <c r="NP25" s="76"/>
      <c r="NQ25" s="76"/>
      <c r="NR25" s="76"/>
      <c r="NS25" s="76"/>
      <c r="NT25" s="76"/>
      <c r="NU25" s="76"/>
      <c r="NV25" s="76"/>
      <c r="NW25" s="76"/>
      <c r="NX25" s="76"/>
      <c r="NY25" s="76"/>
      <c r="NZ25" s="76"/>
      <c r="OA25" s="76"/>
      <c r="OB25" s="76"/>
      <c r="OC25" s="76"/>
      <c r="OD25" s="76"/>
      <c r="OE25" s="76"/>
      <c r="OF25" s="76"/>
      <c r="OG25" s="76"/>
      <c r="OH25" s="76"/>
      <c r="OI25" s="76"/>
      <c r="OJ25" s="76"/>
      <c r="OK25" s="76"/>
      <c r="OL25" s="76"/>
      <c r="OM25" s="76"/>
      <c r="ON25" s="76"/>
      <c r="OO25" s="76"/>
      <c r="OP25" s="76"/>
      <c r="OQ25" s="76"/>
      <c r="OR25" s="76"/>
      <c r="OS25" s="76"/>
      <c r="OT25" s="76"/>
      <c r="OU25" s="76"/>
      <c r="OV25" s="76"/>
      <c r="OW25" s="76"/>
      <c r="OX25" s="76"/>
      <c r="OY25" s="76"/>
      <c r="OZ25" s="76"/>
      <c r="PA25" s="76"/>
      <c r="PB25" s="76"/>
      <c r="PC25" s="76"/>
      <c r="PD25" s="76"/>
      <c r="PE25" s="76"/>
      <c r="PF25" s="76"/>
      <c r="PG25" s="76"/>
      <c r="PH25" s="76"/>
      <c r="PI25" s="76"/>
      <c r="PJ25" s="76"/>
      <c r="PK25" s="76"/>
      <c r="PL25" s="76"/>
      <c r="PM25" s="76"/>
      <c r="PN25" s="76"/>
      <c r="PO25" s="76"/>
      <c r="PP25" s="76"/>
      <c r="PQ25" s="76"/>
      <c r="PR25" s="76"/>
      <c r="PS25" s="76"/>
    </row>
    <row r="26" spans="1:435" s="6" customFormat="1" ht="16.5" customHeight="1" x14ac:dyDescent="0.25">
      <c r="A26" s="40">
        <v>17</v>
      </c>
      <c r="B26" s="18" t="s">
        <v>234</v>
      </c>
      <c r="C26" s="18" t="s">
        <v>235</v>
      </c>
      <c r="D26" s="18" t="s">
        <v>233</v>
      </c>
      <c r="E26" s="18" t="s">
        <v>59</v>
      </c>
      <c r="F26" s="18" t="s">
        <v>70</v>
      </c>
      <c r="G26" s="20" t="s">
        <v>114</v>
      </c>
      <c r="H26" s="26">
        <v>45568</v>
      </c>
      <c r="I26" s="52" t="s">
        <v>268</v>
      </c>
      <c r="J26" s="52"/>
      <c r="K26" s="64">
        <v>10000</v>
      </c>
      <c r="L26" s="87">
        <f t="shared" si="2"/>
        <v>287</v>
      </c>
      <c r="M26" s="87">
        <f t="shared" si="3"/>
        <v>709.99999999999989</v>
      </c>
      <c r="N26" s="87">
        <f t="shared" si="4"/>
        <v>120</v>
      </c>
      <c r="O26" s="87">
        <f t="shared" si="5"/>
        <v>304</v>
      </c>
      <c r="P26" s="87">
        <f t="shared" si="6"/>
        <v>709</v>
      </c>
      <c r="Q26" s="87">
        <v>0</v>
      </c>
      <c r="R26" s="87">
        <f t="shared" si="7"/>
        <v>2130</v>
      </c>
      <c r="S26" s="87">
        <f t="shared" si="8"/>
        <v>591</v>
      </c>
      <c r="T26" s="87">
        <f t="shared" si="9"/>
        <v>1539</v>
      </c>
      <c r="U26" s="120">
        <f t="shared" si="10"/>
        <v>9409</v>
      </c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5"/>
      <c r="IM26" s="75"/>
      <c r="IN26" s="75"/>
      <c r="IO26" s="75"/>
      <c r="IP26" s="75"/>
      <c r="IQ26" s="75"/>
      <c r="IR26" s="75"/>
      <c r="IS26" s="75"/>
      <c r="IT26" s="75"/>
      <c r="IU26" s="75"/>
      <c r="IV26" s="75"/>
      <c r="IW26" s="75"/>
      <c r="IX26" s="75"/>
      <c r="IY26" s="75"/>
      <c r="IZ26" s="75"/>
      <c r="JA26" s="75"/>
      <c r="JB26" s="75"/>
      <c r="JC26" s="75"/>
      <c r="JD26" s="75"/>
      <c r="JE26" s="75"/>
      <c r="JF26" s="75"/>
      <c r="JG26" s="75"/>
      <c r="JH26" s="75"/>
      <c r="JI26" s="75"/>
      <c r="JJ26" s="75"/>
      <c r="JK26" s="75"/>
      <c r="JL26" s="75"/>
      <c r="JM26" s="75"/>
      <c r="JN26" s="75"/>
      <c r="JO26" s="75"/>
      <c r="JP26" s="75"/>
      <c r="JQ26" s="75"/>
      <c r="JR26" s="75"/>
      <c r="JS26" s="75"/>
      <c r="JT26" s="75"/>
      <c r="JU26" s="75"/>
      <c r="JV26" s="75"/>
      <c r="JW26" s="75"/>
      <c r="JX26" s="75"/>
      <c r="JY26" s="75"/>
      <c r="JZ26" s="75"/>
      <c r="KA26" s="75"/>
      <c r="KB26" s="75"/>
      <c r="KC26" s="75"/>
      <c r="KD26" s="75"/>
      <c r="KE26" s="75"/>
      <c r="KF26" s="75"/>
      <c r="KG26" s="75"/>
      <c r="KH26" s="75"/>
      <c r="KI26" s="75"/>
      <c r="KJ26" s="75"/>
      <c r="KK26" s="75"/>
      <c r="KL26" s="75"/>
      <c r="KM26" s="75"/>
      <c r="KN26" s="75"/>
      <c r="KO26" s="75"/>
      <c r="KP26" s="75"/>
      <c r="KQ26" s="75"/>
      <c r="KR26" s="75"/>
      <c r="KS26" s="75"/>
      <c r="KT26" s="75"/>
      <c r="KU26" s="75"/>
      <c r="KV26" s="75"/>
      <c r="KW26" s="75"/>
      <c r="KX26" s="75"/>
      <c r="KY26" s="75"/>
      <c r="KZ26" s="75"/>
      <c r="LA26" s="75"/>
      <c r="LB26" s="75"/>
      <c r="LC26" s="75"/>
      <c r="LD26" s="75"/>
      <c r="LE26" s="75"/>
      <c r="LF26" s="75"/>
      <c r="LG26" s="75"/>
      <c r="LH26" s="75"/>
      <c r="LI26" s="75"/>
      <c r="LJ26" s="75"/>
      <c r="LK26" s="75"/>
      <c r="LL26" s="75"/>
      <c r="LM26" s="75"/>
      <c r="LN26" s="75"/>
      <c r="LO26" s="75"/>
      <c r="LP26" s="75"/>
      <c r="LQ26" s="75"/>
      <c r="LR26" s="75"/>
      <c r="LS26" s="75"/>
      <c r="LT26" s="75"/>
      <c r="LU26" s="75"/>
      <c r="LV26" s="75"/>
      <c r="LW26" s="75"/>
      <c r="LX26" s="75"/>
      <c r="LY26" s="75"/>
      <c r="LZ26" s="75"/>
      <c r="MA26" s="75"/>
      <c r="MB26" s="75"/>
      <c r="MC26" s="75"/>
      <c r="MD26" s="75"/>
      <c r="ME26" s="75"/>
      <c r="MF26" s="75"/>
      <c r="MG26" s="75"/>
      <c r="MH26" s="75"/>
      <c r="MI26" s="75"/>
      <c r="MJ26" s="75"/>
      <c r="MK26" s="75"/>
      <c r="ML26" s="75"/>
      <c r="MM26" s="75"/>
      <c r="MN26" s="75"/>
      <c r="MO26" s="75"/>
      <c r="MP26" s="75"/>
      <c r="MQ26" s="75"/>
      <c r="MR26" s="75"/>
      <c r="MS26" s="75"/>
      <c r="MT26" s="75"/>
      <c r="MU26" s="75"/>
      <c r="MV26" s="75"/>
      <c r="MW26" s="75"/>
      <c r="MX26" s="75"/>
      <c r="MY26" s="75"/>
      <c r="MZ26" s="75"/>
      <c r="NA26" s="75"/>
      <c r="NB26" s="75"/>
      <c r="NC26" s="75"/>
      <c r="ND26" s="75"/>
      <c r="NE26" s="75"/>
      <c r="NF26" s="75"/>
      <c r="NG26" s="75"/>
      <c r="NH26" s="75"/>
      <c r="NI26" s="75"/>
      <c r="NJ26" s="75"/>
      <c r="NK26" s="75"/>
      <c r="NL26" s="75"/>
      <c r="NM26" s="75"/>
      <c r="NN26" s="75"/>
      <c r="NO26" s="75"/>
      <c r="NP26" s="75"/>
      <c r="NQ26" s="75"/>
      <c r="NR26" s="75"/>
      <c r="NS26" s="75"/>
      <c r="NT26" s="75"/>
      <c r="NU26" s="75"/>
      <c r="NV26" s="75"/>
      <c r="NW26" s="75"/>
      <c r="NX26" s="75"/>
      <c r="NY26" s="75"/>
      <c r="NZ26" s="75"/>
      <c r="OA26" s="75"/>
      <c r="OB26" s="75"/>
      <c r="OC26" s="75"/>
      <c r="OD26" s="75"/>
      <c r="OE26" s="75"/>
      <c r="OF26" s="75"/>
      <c r="OG26" s="75"/>
      <c r="OH26" s="75"/>
      <c r="OI26" s="75"/>
      <c r="OJ26" s="75"/>
      <c r="OK26" s="75"/>
      <c r="OL26" s="75"/>
      <c r="OM26" s="75"/>
      <c r="ON26" s="75"/>
      <c r="OO26" s="75"/>
      <c r="OP26" s="75"/>
      <c r="OQ26" s="75"/>
      <c r="OR26" s="75"/>
      <c r="OS26" s="75"/>
      <c r="OT26" s="75"/>
      <c r="OU26" s="75"/>
      <c r="OV26" s="75"/>
      <c r="OW26" s="75"/>
      <c r="OX26" s="75"/>
      <c r="OY26" s="75"/>
      <c r="OZ26" s="75"/>
      <c r="PA26" s="75"/>
      <c r="PB26" s="75"/>
      <c r="PC26" s="75"/>
      <c r="PD26" s="75"/>
      <c r="PE26" s="75"/>
      <c r="PF26" s="75"/>
      <c r="PG26" s="75"/>
      <c r="PH26" s="75"/>
      <c r="PI26" s="75"/>
      <c r="PJ26" s="75"/>
      <c r="PK26" s="75"/>
      <c r="PL26" s="75"/>
      <c r="PM26" s="75"/>
      <c r="PN26" s="75"/>
      <c r="PO26" s="75"/>
      <c r="PP26" s="75"/>
      <c r="PQ26" s="75"/>
      <c r="PR26" s="75"/>
      <c r="PS26" s="75"/>
    </row>
    <row r="27" spans="1:435" s="8" customFormat="1" ht="16.5" customHeight="1" x14ac:dyDescent="0.25">
      <c r="A27" s="40">
        <v>18</v>
      </c>
      <c r="B27" s="18" t="s">
        <v>180</v>
      </c>
      <c r="C27" s="18" t="s">
        <v>181</v>
      </c>
      <c r="D27" s="18" t="s">
        <v>164</v>
      </c>
      <c r="E27" s="18" t="s">
        <v>56</v>
      </c>
      <c r="F27" s="18" t="s">
        <v>70</v>
      </c>
      <c r="G27" s="20" t="s">
        <v>116</v>
      </c>
      <c r="H27" s="23">
        <v>45231</v>
      </c>
      <c r="I27" s="25" t="s">
        <v>268</v>
      </c>
      <c r="J27" s="25"/>
      <c r="K27" s="64">
        <v>15000</v>
      </c>
      <c r="L27" s="87">
        <f t="shared" si="2"/>
        <v>430.5</v>
      </c>
      <c r="M27" s="87">
        <f t="shared" si="3"/>
        <v>1065</v>
      </c>
      <c r="N27" s="87">
        <f t="shared" si="4"/>
        <v>180</v>
      </c>
      <c r="O27" s="87">
        <f t="shared" si="5"/>
        <v>456</v>
      </c>
      <c r="P27" s="87">
        <f t="shared" si="6"/>
        <v>1063.5</v>
      </c>
      <c r="Q27" s="87">
        <v>0</v>
      </c>
      <c r="R27" s="87">
        <f t="shared" si="7"/>
        <v>3195</v>
      </c>
      <c r="S27" s="87">
        <f t="shared" si="8"/>
        <v>886.5</v>
      </c>
      <c r="T27" s="87">
        <f t="shared" si="9"/>
        <v>2308.5</v>
      </c>
      <c r="U27" s="120">
        <f t="shared" si="10"/>
        <v>14113.5</v>
      </c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  <c r="IQ27" s="76"/>
      <c r="IR27" s="76"/>
      <c r="IS27" s="76"/>
      <c r="IT27" s="76"/>
      <c r="IU27" s="76"/>
      <c r="IV27" s="76"/>
      <c r="IW27" s="76"/>
      <c r="IX27" s="76"/>
      <c r="IY27" s="76"/>
      <c r="IZ27" s="76"/>
      <c r="JA27" s="76"/>
      <c r="JB27" s="76"/>
      <c r="JC27" s="76"/>
      <c r="JD27" s="76"/>
      <c r="JE27" s="76"/>
      <c r="JF27" s="76"/>
      <c r="JG27" s="76"/>
      <c r="JH27" s="76"/>
      <c r="JI27" s="76"/>
      <c r="JJ27" s="76"/>
      <c r="JK27" s="76"/>
      <c r="JL27" s="76"/>
      <c r="JM27" s="76"/>
      <c r="JN27" s="76"/>
      <c r="JO27" s="76"/>
      <c r="JP27" s="76"/>
      <c r="JQ27" s="76"/>
      <c r="JR27" s="76"/>
      <c r="JS27" s="76"/>
      <c r="JT27" s="76"/>
      <c r="JU27" s="76"/>
      <c r="JV27" s="76"/>
      <c r="JW27" s="76"/>
      <c r="JX27" s="76"/>
      <c r="JY27" s="76"/>
      <c r="JZ27" s="76"/>
      <c r="KA27" s="76"/>
      <c r="KB27" s="76"/>
      <c r="KC27" s="76"/>
      <c r="KD27" s="76"/>
      <c r="KE27" s="76"/>
      <c r="KF27" s="76"/>
      <c r="KG27" s="76"/>
      <c r="KH27" s="76"/>
      <c r="KI27" s="76"/>
      <c r="KJ27" s="76"/>
      <c r="KK27" s="76"/>
      <c r="KL27" s="76"/>
      <c r="KM27" s="76"/>
      <c r="KN27" s="76"/>
      <c r="KO27" s="76"/>
      <c r="KP27" s="76"/>
      <c r="KQ27" s="76"/>
      <c r="KR27" s="76"/>
      <c r="KS27" s="76"/>
      <c r="KT27" s="76"/>
      <c r="KU27" s="76"/>
      <c r="KV27" s="76"/>
      <c r="KW27" s="76"/>
      <c r="KX27" s="76"/>
      <c r="KY27" s="76"/>
      <c r="KZ27" s="76"/>
      <c r="LA27" s="76"/>
      <c r="LB27" s="76"/>
      <c r="LC27" s="76"/>
      <c r="LD27" s="76"/>
      <c r="LE27" s="76"/>
      <c r="LF27" s="76"/>
      <c r="LG27" s="76"/>
      <c r="LH27" s="76"/>
      <c r="LI27" s="76"/>
      <c r="LJ27" s="76"/>
      <c r="LK27" s="76"/>
      <c r="LL27" s="76"/>
      <c r="LM27" s="76"/>
      <c r="LN27" s="76"/>
      <c r="LO27" s="76"/>
      <c r="LP27" s="76"/>
      <c r="LQ27" s="76"/>
      <c r="LR27" s="76"/>
      <c r="LS27" s="76"/>
      <c r="LT27" s="76"/>
      <c r="LU27" s="76"/>
      <c r="LV27" s="76"/>
      <c r="LW27" s="76"/>
      <c r="LX27" s="76"/>
      <c r="LY27" s="76"/>
      <c r="LZ27" s="76"/>
      <c r="MA27" s="76"/>
      <c r="MB27" s="76"/>
      <c r="MC27" s="76"/>
      <c r="MD27" s="76"/>
      <c r="ME27" s="76"/>
      <c r="MF27" s="76"/>
      <c r="MG27" s="76"/>
      <c r="MH27" s="76"/>
      <c r="MI27" s="76"/>
      <c r="MJ27" s="76"/>
      <c r="MK27" s="76"/>
      <c r="ML27" s="76"/>
      <c r="MM27" s="76"/>
      <c r="MN27" s="76"/>
      <c r="MO27" s="76"/>
      <c r="MP27" s="76"/>
      <c r="MQ27" s="76"/>
      <c r="MR27" s="76"/>
      <c r="MS27" s="76"/>
      <c r="MT27" s="76"/>
      <c r="MU27" s="76"/>
      <c r="MV27" s="76"/>
      <c r="MW27" s="76"/>
      <c r="MX27" s="76"/>
      <c r="MY27" s="76"/>
      <c r="MZ27" s="76"/>
      <c r="NA27" s="76"/>
      <c r="NB27" s="76"/>
      <c r="NC27" s="76"/>
      <c r="ND27" s="76"/>
      <c r="NE27" s="76"/>
      <c r="NF27" s="76"/>
      <c r="NG27" s="76"/>
      <c r="NH27" s="76"/>
      <c r="NI27" s="76"/>
      <c r="NJ27" s="76"/>
      <c r="NK27" s="76"/>
      <c r="NL27" s="76"/>
      <c r="NM27" s="76"/>
      <c r="NN27" s="76"/>
      <c r="NO27" s="76"/>
      <c r="NP27" s="76"/>
      <c r="NQ27" s="76"/>
      <c r="NR27" s="76"/>
      <c r="NS27" s="76"/>
      <c r="NT27" s="76"/>
      <c r="NU27" s="76"/>
      <c r="NV27" s="76"/>
      <c r="NW27" s="76"/>
      <c r="NX27" s="76"/>
      <c r="NY27" s="76"/>
      <c r="NZ27" s="76"/>
      <c r="OA27" s="76"/>
      <c r="OB27" s="76"/>
      <c r="OC27" s="76"/>
      <c r="OD27" s="76"/>
      <c r="OE27" s="76"/>
      <c r="OF27" s="76"/>
      <c r="OG27" s="76"/>
      <c r="OH27" s="76"/>
      <c r="OI27" s="76"/>
      <c r="OJ27" s="76"/>
      <c r="OK27" s="76"/>
      <c r="OL27" s="76"/>
      <c r="OM27" s="76"/>
      <c r="ON27" s="76"/>
      <c r="OO27" s="76"/>
      <c r="OP27" s="76"/>
      <c r="OQ27" s="76"/>
      <c r="OR27" s="76"/>
      <c r="OS27" s="76"/>
      <c r="OT27" s="76"/>
      <c r="OU27" s="76"/>
      <c r="OV27" s="76"/>
      <c r="OW27" s="76"/>
      <c r="OX27" s="76"/>
      <c r="OY27" s="76"/>
      <c r="OZ27" s="76"/>
      <c r="PA27" s="76"/>
      <c r="PB27" s="76"/>
      <c r="PC27" s="76"/>
      <c r="PD27" s="76"/>
      <c r="PE27" s="76"/>
      <c r="PF27" s="76"/>
      <c r="PG27" s="76"/>
      <c r="PH27" s="76"/>
      <c r="PI27" s="76"/>
      <c r="PJ27" s="76"/>
      <c r="PK27" s="76"/>
      <c r="PL27" s="76"/>
      <c r="PM27" s="76"/>
      <c r="PN27" s="76"/>
      <c r="PO27" s="76"/>
      <c r="PP27" s="76"/>
      <c r="PQ27" s="76"/>
      <c r="PR27" s="76"/>
      <c r="PS27" s="76"/>
    </row>
    <row r="28" spans="1:435" s="6" customFormat="1" ht="18.75" customHeight="1" x14ac:dyDescent="0.25">
      <c r="A28" s="40">
        <v>19</v>
      </c>
      <c r="B28" s="25" t="s">
        <v>274</v>
      </c>
      <c r="C28" s="25" t="s">
        <v>275</v>
      </c>
      <c r="D28" s="58" t="s">
        <v>61</v>
      </c>
      <c r="E28" s="25" t="s">
        <v>168</v>
      </c>
      <c r="F28" s="18" t="s">
        <v>70</v>
      </c>
      <c r="G28" s="57" t="s">
        <v>114</v>
      </c>
      <c r="H28" s="34" t="s">
        <v>273</v>
      </c>
      <c r="I28" s="68" t="s">
        <v>268</v>
      </c>
      <c r="J28" s="52"/>
      <c r="K28" s="64">
        <v>10000</v>
      </c>
      <c r="L28" s="87">
        <v>287</v>
      </c>
      <c r="M28" s="87">
        <v>710</v>
      </c>
      <c r="N28" s="87">
        <v>120</v>
      </c>
      <c r="O28" s="87">
        <v>304</v>
      </c>
      <c r="P28" s="87">
        <v>709</v>
      </c>
      <c r="Q28" s="87">
        <v>0</v>
      </c>
      <c r="R28" s="87">
        <v>2130</v>
      </c>
      <c r="S28" s="87">
        <v>591</v>
      </c>
      <c r="T28" s="87">
        <v>1539</v>
      </c>
      <c r="U28" s="119">
        <v>9409</v>
      </c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75"/>
      <c r="IF28" s="75"/>
      <c r="IG28" s="75"/>
      <c r="IH28" s="75"/>
      <c r="II28" s="75"/>
      <c r="IJ28" s="75"/>
      <c r="IK28" s="75"/>
      <c r="IL28" s="75"/>
      <c r="IM28" s="75"/>
      <c r="IN28" s="75"/>
      <c r="IO28" s="75"/>
      <c r="IP28" s="75"/>
      <c r="IQ28" s="75"/>
      <c r="IR28" s="75"/>
      <c r="IS28" s="75"/>
      <c r="IT28" s="75"/>
      <c r="IU28" s="75"/>
      <c r="IV28" s="75"/>
      <c r="IW28" s="75"/>
      <c r="IX28" s="75"/>
      <c r="IY28" s="75"/>
      <c r="IZ28" s="75"/>
      <c r="JA28" s="75"/>
      <c r="JB28" s="75"/>
      <c r="JC28" s="75"/>
      <c r="JD28" s="75"/>
      <c r="JE28" s="75"/>
      <c r="JF28" s="75"/>
      <c r="JG28" s="75"/>
      <c r="JH28" s="75"/>
      <c r="JI28" s="75"/>
      <c r="JJ28" s="75"/>
      <c r="JK28" s="75"/>
      <c r="JL28" s="75"/>
      <c r="JM28" s="75"/>
      <c r="JN28" s="75"/>
      <c r="JO28" s="75"/>
      <c r="JP28" s="75"/>
      <c r="JQ28" s="75"/>
      <c r="JR28" s="75"/>
      <c r="JS28" s="75"/>
      <c r="JT28" s="75"/>
      <c r="JU28" s="75"/>
      <c r="JV28" s="75"/>
      <c r="JW28" s="75"/>
      <c r="JX28" s="75"/>
      <c r="JY28" s="75"/>
      <c r="JZ28" s="75"/>
      <c r="KA28" s="75"/>
      <c r="KB28" s="75"/>
      <c r="KC28" s="75"/>
      <c r="KD28" s="75"/>
      <c r="KE28" s="75"/>
      <c r="KF28" s="75"/>
      <c r="KG28" s="75"/>
      <c r="KH28" s="75"/>
      <c r="KI28" s="75"/>
      <c r="KJ28" s="75"/>
      <c r="KK28" s="75"/>
      <c r="KL28" s="75"/>
      <c r="KM28" s="75"/>
      <c r="KN28" s="75"/>
      <c r="KO28" s="75"/>
      <c r="KP28" s="75"/>
      <c r="KQ28" s="75"/>
      <c r="KR28" s="75"/>
      <c r="KS28" s="75"/>
      <c r="KT28" s="75"/>
      <c r="KU28" s="75"/>
      <c r="KV28" s="75"/>
      <c r="KW28" s="75"/>
      <c r="KX28" s="75"/>
      <c r="KY28" s="75"/>
      <c r="KZ28" s="75"/>
      <c r="LA28" s="75"/>
      <c r="LB28" s="75"/>
      <c r="LC28" s="75"/>
      <c r="LD28" s="75"/>
      <c r="LE28" s="75"/>
      <c r="LF28" s="75"/>
      <c r="LG28" s="75"/>
      <c r="LH28" s="75"/>
      <c r="LI28" s="75"/>
      <c r="LJ28" s="75"/>
      <c r="LK28" s="75"/>
      <c r="LL28" s="75"/>
      <c r="LM28" s="75"/>
      <c r="LN28" s="75"/>
      <c r="LO28" s="75"/>
      <c r="LP28" s="75"/>
      <c r="LQ28" s="75"/>
      <c r="LR28" s="75"/>
      <c r="LS28" s="75"/>
      <c r="LT28" s="75"/>
      <c r="LU28" s="75"/>
      <c r="LV28" s="75"/>
      <c r="LW28" s="75"/>
      <c r="LX28" s="75"/>
      <c r="LY28" s="75"/>
      <c r="LZ28" s="75"/>
      <c r="MA28" s="75"/>
      <c r="MB28" s="75"/>
      <c r="MC28" s="75"/>
      <c r="MD28" s="75"/>
      <c r="ME28" s="75"/>
      <c r="MF28" s="75"/>
      <c r="MG28" s="75"/>
      <c r="MH28" s="75"/>
      <c r="MI28" s="75"/>
      <c r="MJ28" s="75"/>
      <c r="MK28" s="75"/>
      <c r="ML28" s="75"/>
      <c r="MM28" s="75"/>
      <c r="MN28" s="75"/>
      <c r="MO28" s="75"/>
      <c r="MP28" s="75"/>
      <c r="MQ28" s="75"/>
      <c r="MR28" s="75"/>
      <c r="MS28" s="75"/>
      <c r="MT28" s="75"/>
      <c r="MU28" s="75"/>
      <c r="MV28" s="75"/>
      <c r="MW28" s="75"/>
      <c r="MX28" s="75"/>
      <c r="MY28" s="75"/>
      <c r="MZ28" s="75"/>
      <c r="NA28" s="75"/>
      <c r="NB28" s="75"/>
      <c r="NC28" s="75"/>
      <c r="ND28" s="75"/>
      <c r="NE28" s="75"/>
      <c r="NF28" s="75"/>
      <c r="NG28" s="75"/>
      <c r="NH28" s="75"/>
      <c r="NI28" s="75"/>
      <c r="NJ28" s="75"/>
      <c r="NK28" s="75"/>
      <c r="NL28" s="75"/>
      <c r="NM28" s="75"/>
      <c r="NN28" s="75"/>
      <c r="NO28" s="75"/>
      <c r="NP28" s="75"/>
      <c r="NQ28" s="75"/>
      <c r="NR28" s="75"/>
      <c r="NS28" s="75"/>
      <c r="NT28" s="75"/>
      <c r="NU28" s="75"/>
      <c r="NV28" s="75"/>
      <c r="NW28" s="75"/>
      <c r="NX28" s="75"/>
      <c r="NY28" s="75"/>
      <c r="NZ28" s="75"/>
      <c r="OA28" s="75"/>
      <c r="OB28" s="75"/>
      <c r="OC28" s="75"/>
      <c r="OD28" s="75"/>
      <c r="OE28" s="75"/>
      <c r="OF28" s="75"/>
      <c r="OG28" s="75"/>
      <c r="OH28" s="75"/>
      <c r="OI28" s="75"/>
      <c r="OJ28" s="75"/>
      <c r="OK28" s="75"/>
      <c r="OL28" s="75"/>
      <c r="OM28" s="75"/>
      <c r="ON28" s="75"/>
      <c r="OO28" s="75"/>
      <c r="OP28" s="75"/>
      <c r="OQ28" s="75"/>
      <c r="OR28" s="75"/>
      <c r="OS28" s="75"/>
      <c r="OT28" s="75"/>
      <c r="OU28" s="75"/>
      <c r="OV28" s="75"/>
      <c r="OW28" s="75"/>
      <c r="OX28" s="75"/>
      <c r="OY28" s="75"/>
      <c r="OZ28" s="75"/>
      <c r="PA28" s="75"/>
      <c r="PB28" s="75"/>
      <c r="PC28" s="75"/>
      <c r="PD28" s="75"/>
      <c r="PE28" s="75"/>
      <c r="PF28" s="75"/>
      <c r="PG28" s="75"/>
      <c r="PH28" s="75"/>
      <c r="PI28" s="75"/>
      <c r="PJ28" s="75"/>
      <c r="PK28" s="75"/>
      <c r="PL28" s="75"/>
      <c r="PM28" s="75"/>
      <c r="PN28" s="75"/>
      <c r="PO28" s="75"/>
      <c r="PP28" s="75"/>
      <c r="PQ28" s="75"/>
      <c r="PR28" s="75"/>
      <c r="PS28" s="75"/>
    </row>
    <row r="29" spans="1:435" s="6" customFormat="1" ht="21.75" customHeight="1" x14ac:dyDescent="0.25">
      <c r="A29" s="40">
        <v>20</v>
      </c>
      <c r="B29" s="25" t="s">
        <v>260</v>
      </c>
      <c r="C29" s="25" t="s">
        <v>261</v>
      </c>
      <c r="D29" s="25" t="s">
        <v>61</v>
      </c>
      <c r="E29" s="25" t="s">
        <v>51</v>
      </c>
      <c r="F29" s="18" t="s">
        <v>70</v>
      </c>
      <c r="G29" s="57" t="s">
        <v>114</v>
      </c>
      <c r="H29" s="70">
        <v>45719</v>
      </c>
      <c r="I29" s="52" t="s">
        <v>268</v>
      </c>
      <c r="J29" s="52"/>
      <c r="K29" s="64">
        <v>10000</v>
      </c>
      <c r="L29" s="87">
        <f t="shared" ref="L29:U29" si="11">L23</f>
        <v>287</v>
      </c>
      <c r="M29" s="87">
        <f t="shared" si="11"/>
        <v>709.99999999999989</v>
      </c>
      <c r="N29" s="87">
        <f t="shared" si="11"/>
        <v>120</v>
      </c>
      <c r="O29" s="87">
        <f t="shared" si="11"/>
        <v>304</v>
      </c>
      <c r="P29" s="87">
        <f t="shared" si="11"/>
        <v>709</v>
      </c>
      <c r="Q29" s="87">
        <f t="shared" si="11"/>
        <v>0</v>
      </c>
      <c r="R29" s="87">
        <f t="shared" si="11"/>
        <v>2130</v>
      </c>
      <c r="S29" s="87">
        <f t="shared" si="11"/>
        <v>591</v>
      </c>
      <c r="T29" s="87">
        <f t="shared" si="11"/>
        <v>1539</v>
      </c>
      <c r="U29" s="120">
        <f t="shared" si="11"/>
        <v>9409</v>
      </c>
    </row>
    <row r="30" spans="1:435" s="6" customFormat="1" ht="16.5" customHeight="1" x14ac:dyDescent="0.25">
      <c r="A30" s="40">
        <v>21</v>
      </c>
      <c r="B30" s="19" t="s">
        <v>93</v>
      </c>
      <c r="C30" s="19" t="s">
        <v>94</v>
      </c>
      <c r="D30" s="19" t="s">
        <v>64</v>
      </c>
      <c r="E30" s="19" t="s">
        <v>99</v>
      </c>
      <c r="F30" s="19" t="s">
        <v>70</v>
      </c>
      <c r="G30" s="20" t="s">
        <v>116</v>
      </c>
      <c r="H30" s="21">
        <v>44517</v>
      </c>
      <c r="I30" s="52" t="s">
        <v>268</v>
      </c>
      <c r="J30" s="52"/>
      <c r="K30" s="84">
        <v>18000</v>
      </c>
      <c r="L30" s="87">
        <f t="shared" ref="L30:L36" si="12">K30*2.87%</f>
        <v>516.6</v>
      </c>
      <c r="M30" s="87">
        <f t="shared" ref="M30:M36" si="13">K30*7.1%</f>
        <v>1277.9999999999998</v>
      </c>
      <c r="N30" s="87">
        <f t="shared" ref="N30:N36" si="14">(K30*1.2)/100</f>
        <v>216</v>
      </c>
      <c r="O30" s="87">
        <f t="shared" ref="O30:O36" si="15">K30*3.04%</f>
        <v>547.20000000000005</v>
      </c>
      <c r="P30" s="87">
        <f t="shared" ref="P30:P36" si="16">K30*7.09%</f>
        <v>1276.2</v>
      </c>
      <c r="Q30" s="87">
        <v>0</v>
      </c>
      <c r="R30" s="87">
        <f t="shared" ref="R30:R36" si="17">SUM(L30:Q30)</f>
        <v>3834</v>
      </c>
      <c r="S30" s="87">
        <f t="shared" ref="S30:S36" si="18">L30+O30+Q30</f>
        <v>1063.8000000000002</v>
      </c>
      <c r="T30" s="87">
        <f t="shared" ref="T30:T36" si="19">M30+N30+P30</f>
        <v>2770.2</v>
      </c>
      <c r="U30" s="120">
        <f t="shared" ref="U30:U36" si="20">K30-S30</f>
        <v>16936.2</v>
      </c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  <c r="IR30" s="75"/>
      <c r="IS30" s="75"/>
      <c r="IT30" s="75"/>
      <c r="IU30" s="75"/>
      <c r="IV30" s="75"/>
      <c r="IW30" s="75"/>
      <c r="IX30" s="75"/>
      <c r="IY30" s="75"/>
      <c r="IZ30" s="75"/>
      <c r="JA30" s="75"/>
      <c r="JB30" s="75"/>
      <c r="JC30" s="75"/>
      <c r="JD30" s="75"/>
      <c r="JE30" s="75"/>
      <c r="JF30" s="75"/>
      <c r="JG30" s="75"/>
      <c r="JH30" s="75"/>
      <c r="JI30" s="75"/>
      <c r="JJ30" s="75"/>
      <c r="JK30" s="75"/>
      <c r="JL30" s="75"/>
      <c r="JM30" s="75"/>
      <c r="JN30" s="75"/>
      <c r="JO30" s="75"/>
      <c r="JP30" s="75"/>
      <c r="JQ30" s="75"/>
      <c r="JR30" s="75"/>
      <c r="JS30" s="75"/>
      <c r="JT30" s="75"/>
      <c r="JU30" s="75"/>
      <c r="JV30" s="75"/>
      <c r="JW30" s="75"/>
      <c r="JX30" s="75"/>
      <c r="JY30" s="75"/>
      <c r="JZ30" s="75"/>
      <c r="KA30" s="75"/>
      <c r="KB30" s="75"/>
      <c r="KC30" s="75"/>
      <c r="KD30" s="75"/>
      <c r="KE30" s="75"/>
      <c r="KF30" s="75"/>
      <c r="KG30" s="75"/>
      <c r="KH30" s="75"/>
      <c r="KI30" s="75"/>
      <c r="KJ30" s="75"/>
      <c r="KK30" s="75"/>
      <c r="KL30" s="75"/>
      <c r="KM30" s="75"/>
      <c r="KN30" s="75"/>
      <c r="KO30" s="75"/>
      <c r="KP30" s="75"/>
      <c r="KQ30" s="75"/>
      <c r="KR30" s="75"/>
      <c r="KS30" s="75"/>
      <c r="KT30" s="75"/>
      <c r="KU30" s="75"/>
      <c r="KV30" s="75"/>
      <c r="KW30" s="75"/>
      <c r="KX30" s="75"/>
      <c r="KY30" s="75"/>
      <c r="KZ30" s="75"/>
      <c r="LA30" s="75"/>
      <c r="LB30" s="75"/>
      <c r="LC30" s="75"/>
      <c r="LD30" s="75"/>
      <c r="LE30" s="75"/>
      <c r="LF30" s="75"/>
      <c r="LG30" s="75"/>
      <c r="LH30" s="75"/>
      <c r="LI30" s="75"/>
      <c r="LJ30" s="75"/>
      <c r="LK30" s="75"/>
      <c r="LL30" s="75"/>
      <c r="LM30" s="75"/>
      <c r="LN30" s="75"/>
      <c r="LO30" s="75"/>
      <c r="LP30" s="75"/>
      <c r="LQ30" s="75"/>
      <c r="LR30" s="75"/>
      <c r="LS30" s="75"/>
      <c r="LT30" s="75"/>
      <c r="LU30" s="75"/>
      <c r="LV30" s="75"/>
      <c r="LW30" s="75"/>
      <c r="LX30" s="75"/>
      <c r="LY30" s="75"/>
      <c r="LZ30" s="75"/>
      <c r="MA30" s="75"/>
      <c r="MB30" s="75"/>
      <c r="MC30" s="75"/>
      <c r="MD30" s="75"/>
      <c r="ME30" s="75"/>
      <c r="MF30" s="75"/>
      <c r="MG30" s="75"/>
      <c r="MH30" s="75"/>
      <c r="MI30" s="75"/>
      <c r="MJ30" s="75"/>
      <c r="MK30" s="75"/>
      <c r="ML30" s="75"/>
      <c r="MM30" s="75"/>
      <c r="MN30" s="75"/>
      <c r="MO30" s="75"/>
      <c r="MP30" s="75"/>
      <c r="MQ30" s="75"/>
      <c r="MR30" s="75"/>
      <c r="MS30" s="75"/>
      <c r="MT30" s="75"/>
      <c r="MU30" s="75"/>
      <c r="MV30" s="75"/>
      <c r="MW30" s="75"/>
      <c r="MX30" s="75"/>
      <c r="MY30" s="75"/>
      <c r="MZ30" s="75"/>
      <c r="NA30" s="75"/>
      <c r="NB30" s="75"/>
      <c r="NC30" s="75"/>
      <c r="ND30" s="75"/>
      <c r="NE30" s="75"/>
      <c r="NF30" s="75"/>
      <c r="NG30" s="75"/>
      <c r="NH30" s="75"/>
      <c r="NI30" s="75"/>
      <c r="NJ30" s="75"/>
      <c r="NK30" s="75"/>
      <c r="NL30" s="75"/>
      <c r="NM30" s="75"/>
      <c r="NN30" s="75"/>
      <c r="NO30" s="75"/>
      <c r="NP30" s="75"/>
      <c r="NQ30" s="75"/>
      <c r="NR30" s="75"/>
      <c r="NS30" s="75"/>
      <c r="NT30" s="75"/>
      <c r="NU30" s="75"/>
      <c r="NV30" s="75"/>
      <c r="NW30" s="75"/>
      <c r="NX30" s="75"/>
      <c r="NY30" s="75"/>
      <c r="NZ30" s="75"/>
      <c r="OA30" s="75"/>
      <c r="OB30" s="75"/>
      <c r="OC30" s="75"/>
      <c r="OD30" s="75"/>
      <c r="OE30" s="75"/>
      <c r="OF30" s="75"/>
      <c r="OG30" s="75"/>
      <c r="OH30" s="75"/>
      <c r="OI30" s="75"/>
      <c r="OJ30" s="75"/>
      <c r="OK30" s="75"/>
      <c r="OL30" s="75"/>
      <c r="OM30" s="75"/>
      <c r="ON30" s="75"/>
      <c r="OO30" s="75"/>
      <c r="OP30" s="75"/>
      <c r="OQ30" s="75"/>
      <c r="OR30" s="75"/>
      <c r="OS30" s="75"/>
      <c r="OT30" s="75"/>
      <c r="OU30" s="75"/>
      <c r="OV30" s="75"/>
      <c r="OW30" s="75"/>
      <c r="OX30" s="75"/>
      <c r="OY30" s="75"/>
      <c r="OZ30" s="75"/>
      <c r="PA30" s="75"/>
      <c r="PB30" s="75"/>
      <c r="PC30" s="75"/>
      <c r="PD30" s="75"/>
      <c r="PE30" s="75"/>
      <c r="PF30" s="75"/>
      <c r="PG30" s="75"/>
      <c r="PH30" s="75"/>
      <c r="PI30" s="75"/>
      <c r="PJ30" s="75"/>
      <c r="PK30" s="75"/>
      <c r="PL30" s="75"/>
      <c r="PM30" s="75"/>
      <c r="PN30" s="75"/>
      <c r="PO30" s="75"/>
      <c r="PP30" s="75"/>
      <c r="PQ30" s="75"/>
      <c r="PR30" s="75"/>
      <c r="PS30" s="75"/>
    </row>
    <row r="31" spans="1:435" s="6" customFormat="1" ht="16.5" customHeight="1" x14ac:dyDescent="0.25">
      <c r="A31" s="40">
        <v>22</v>
      </c>
      <c r="B31" s="18" t="s">
        <v>105</v>
      </c>
      <c r="C31" s="18" t="s">
        <v>106</v>
      </c>
      <c r="D31" s="19" t="s">
        <v>61</v>
      </c>
      <c r="E31" s="18" t="s">
        <v>107</v>
      </c>
      <c r="F31" s="19" t="s">
        <v>70</v>
      </c>
      <c r="G31" s="20" t="s">
        <v>114</v>
      </c>
      <c r="H31" s="21">
        <v>44491</v>
      </c>
      <c r="I31" s="52" t="s">
        <v>268</v>
      </c>
      <c r="J31" s="52"/>
      <c r="K31" s="84">
        <v>10000</v>
      </c>
      <c r="L31" s="87">
        <f t="shared" si="12"/>
        <v>287</v>
      </c>
      <c r="M31" s="87">
        <f t="shared" si="13"/>
        <v>709.99999999999989</v>
      </c>
      <c r="N31" s="87">
        <f t="shared" si="14"/>
        <v>120</v>
      </c>
      <c r="O31" s="87">
        <f t="shared" si="15"/>
        <v>304</v>
      </c>
      <c r="P31" s="87">
        <f t="shared" si="16"/>
        <v>709</v>
      </c>
      <c r="Q31" s="87">
        <v>0</v>
      </c>
      <c r="R31" s="87">
        <f t="shared" si="17"/>
        <v>2130</v>
      </c>
      <c r="S31" s="87">
        <f t="shared" si="18"/>
        <v>591</v>
      </c>
      <c r="T31" s="87">
        <f t="shared" si="19"/>
        <v>1539</v>
      </c>
      <c r="U31" s="120">
        <f t="shared" si="20"/>
        <v>9409</v>
      </c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75"/>
      <c r="IF31" s="75"/>
      <c r="IG31" s="75"/>
      <c r="IH31" s="75"/>
      <c r="II31" s="75"/>
      <c r="IJ31" s="75"/>
      <c r="IK31" s="75"/>
      <c r="IL31" s="75"/>
      <c r="IM31" s="75"/>
      <c r="IN31" s="75"/>
      <c r="IO31" s="75"/>
      <c r="IP31" s="75"/>
      <c r="IQ31" s="75"/>
      <c r="IR31" s="75"/>
      <c r="IS31" s="75"/>
      <c r="IT31" s="75"/>
      <c r="IU31" s="75"/>
      <c r="IV31" s="75"/>
      <c r="IW31" s="75"/>
      <c r="IX31" s="75"/>
      <c r="IY31" s="75"/>
      <c r="IZ31" s="75"/>
      <c r="JA31" s="75"/>
      <c r="JB31" s="75"/>
      <c r="JC31" s="75"/>
      <c r="JD31" s="75"/>
      <c r="JE31" s="75"/>
      <c r="JF31" s="75"/>
      <c r="JG31" s="75"/>
      <c r="JH31" s="75"/>
      <c r="JI31" s="75"/>
      <c r="JJ31" s="75"/>
      <c r="JK31" s="75"/>
      <c r="JL31" s="75"/>
      <c r="JM31" s="75"/>
      <c r="JN31" s="75"/>
      <c r="JO31" s="75"/>
      <c r="JP31" s="75"/>
      <c r="JQ31" s="75"/>
      <c r="JR31" s="75"/>
      <c r="JS31" s="75"/>
      <c r="JT31" s="75"/>
      <c r="JU31" s="75"/>
      <c r="JV31" s="75"/>
      <c r="JW31" s="75"/>
      <c r="JX31" s="75"/>
      <c r="JY31" s="75"/>
      <c r="JZ31" s="75"/>
      <c r="KA31" s="75"/>
      <c r="KB31" s="75"/>
      <c r="KC31" s="75"/>
      <c r="KD31" s="75"/>
      <c r="KE31" s="75"/>
      <c r="KF31" s="75"/>
      <c r="KG31" s="75"/>
      <c r="KH31" s="75"/>
      <c r="KI31" s="75"/>
      <c r="KJ31" s="75"/>
      <c r="KK31" s="75"/>
      <c r="KL31" s="75"/>
      <c r="KM31" s="75"/>
      <c r="KN31" s="75"/>
      <c r="KO31" s="75"/>
      <c r="KP31" s="75"/>
      <c r="KQ31" s="75"/>
      <c r="KR31" s="75"/>
      <c r="KS31" s="75"/>
      <c r="KT31" s="75"/>
      <c r="KU31" s="75"/>
      <c r="KV31" s="75"/>
      <c r="KW31" s="75"/>
      <c r="KX31" s="75"/>
      <c r="KY31" s="75"/>
      <c r="KZ31" s="75"/>
      <c r="LA31" s="75"/>
      <c r="LB31" s="75"/>
      <c r="LC31" s="75"/>
      <c r="LD31" s="75"/>
      <c r="LE31" s="75"/>
      <c r="LF31" s="75"/>
      <c r="LG31" s="75"/>
      <c r="LH31" s="75"/>
      <c r="LI31" s="75"/>
      <c r="LJ31" s="75"/>
      <c r="LK31" s="75"/>
      <c r="LL31" s="75"/>
      <c r="LM31" s="75"/>
      <c r="LN31" s="75"/>
      <c r="LO31" s="75"/>
      <c r="LP31" s="75"/>
      <c r="LQ31" s="75"/>
      <c r="LR31" s="75"/>
      <c r="LS31" s="75"/>
      <c r="LT31" s="75"/>
      <c r="LU31" s="75"/>
      <c r="LV31" s="75"/>
      <c r="LW31" s="75"/>
      <c r="LX31" s="75"/>
      <c r="LY31" s="75"/>
      <c r="LZ31" s="75"/>
      <c r="MA31" s="75"/>
      <c r="MB31" s="75"/>
      <c r="MC31" s="75"/>
      <c r="MD31" s="75"/>
      <c r="ME31" s="75"/>
      <c r="MF31" s="75"/>
      <c r="MG31" s="75"/>
      <c r="MH31" s="75"/>
      <c r="MI31" s="75"/>
      <c r="MJ31" s="75"/>
      <c r="MK31" s="75"/>
      <c r="ML31" s="75"/>
      <c r="MM31" s="75"/>
      <c r="MN31" s="75"/>
      <c r="MO31" s="75"/>
      <c r="MP31" s="75"/>
      <c r="MQ31" s="75"/>
      <c r="MR31" s="75"/>
      <c r="MS31" s="75"/>
      <c r="MT31" s="75"/>
      <c r="MU31" s="75"/>
      <c r="MV31" s="75"/>
      <c r="MW31" s="75"/>
      <c r="MX31" s="75"/>
      <c r="MY31" s="75"/>
      <c r="MZ31" s="75"/>
      <c r="NA31" s="75"/>
      <c r="NB31" s="75"/>
      <c r="NC31" s="75"/>
      <c r="ND31" s="75"/>
      <c r="NE31" s="75"/>
      <c r="NF31" s="75"/>
      <c r="NG31" s="75"/>
      <c r="NH31" s="75"/>
      <c r="NI31" s="75"/>
      <c r="NJ31" s="75"/>
      <c r="NK31" s="75"/>
      <c r="NL31" s="75"/>
      <c r="NM31" s="75"/>
      <c r="NN31" s="75"/>
      <c r="NO31" s="75"/>
      <c r="NP31" s="75"/>
      <c r="NQ31" s="75"/>
      <c r="NR31" s="75"/>
      <c r="NS31" s="75"/>
      <c r="NT31" s="75"/>
      <c r="NU31" s="75"/>
      <c r="NV31" s="75"/>
      <c r="NW31" s="75"/>
      <c r="NX31" s="75"/>
      <c r="NY31" s="75"/>
      <c r="NZ31" s="75"/>
      <c r="OA31" s="75"/>
      <c r="OB31" s="75"/>
      <c r="OC31" s="75"/>
      <c r="OD31" s="75"/>
      <c r="OE31" s="75"/>
      <c r="OF31" s="75"/>
      <c r="OG31" s="75"/>
      <c r="OH31" s="75"/>
      <c r="OI31" s="75"/>
      <c r="OJ31" s="75"/>
      <c r="OK31" s="75"/>
      <c r="OL31" s="75"/>
      <c r="OM31" s="75"/>
      <c r="ON31" s="75"/>
      <c r="OO31" s="75"/>
      <c r="OP31" s="75"/>
      <c r="OQ31" s="75"/>
      <c r="OR31" s="75"/>
      <c r="OS31" s="75"/>
      <c r="OT31" s="75"/>
      <c r="OU31" s="75"/>
      <c r="OV31" s="75"/>
      <c r="OW31" s="75"/>
      <c r="OX31" s="75"/>
      <c r="OY31" s="75"/>
      <c r="OZ31" s="75"/>
      <c r="PA31" s="75"/>
      <c r="PB31" s="75"/>
      <c r="PC31" s="75"/>
      <c r="PD31" s="75"/>
      <c r="PE31" s="75"/>
      <c r="PF31" s="75"/>
      <c r="PG31" s="75"/>
      <c r="PH31" s="75"/>
      <c r="PI31" s="75"/>
      <c r="PJ31" s="75"/>
      <c r="PK31" s="75"/>
      <c r="PL31" s="75"/>
      <c r="PM31" s="75"/>
      <c r="PN31" s="75"/>
      <c r="PO31" s="75"/>
      <c r="PP31" s="75"/>
      <c r="PQ31" s="75"/>
      <c r="PR31" s="75"/>
      <c r="PS31" s="75"/>
    </row>
    <row r="32" spans="1:435" s="6" customFormat="1" ht="16.5" customHeight="1" x14ac:dyDescent="0.25">
      <c r="A32" s="40">
        <v>23</v>
      </c>
      <c r="B32" s="18" t="s">
        <v>165</v>
      </c>
      <c r="C32" s="18" t="s">
        <v>166</v>
      </c>
      <c r="D32" s="18" t="s">
        <v>85</v>
      </c>
      <c r="E32" s="18" t="s">
        <v>167</v>
      </c>
      <c r="F32" s="18" t="s">
        <v>70</v>
      </c>
      <c r="G32" s="20" t="s">
        <v>115</v>
      </c>
      <c r="H32" s="23">
        <v>45212</v>
      </c>
      <c r="I32" s="52" t="s">
        <v>268</v>
      </c>
      <c r="J32" s="52"/>
      <c r="K32" s="64">
        <v>15000</v>
      </c>
      <c r="L32" s="87">
        <f t="shared" si="12"/>
        <v>430.5</v>
      </c>
      <c r="M32" s="87">
        <f t="shared" si="13"/>
        <v>1065</v>
      </c>
      <c r="N32" s="87">
        <f t="shared" si="14"/>
        <v>180</v>
      </c>
      <c r="O32" s="87">
        <f t="shared" si="15"/>
        <v>456</v>
      </c>
      <c r="P32" s="87">
        <f t="shared" si="16"/>
        <v>1063.5</v>
      </c>
      <c r="Q32" s="87">
        <v>0</v>
      </c>
      <c r="R32" s="87">
        <f t="shared" si="17"/>
        <v>3195</v>
      </c>
      <c r="S32" s="87">
        <f t="shared" si="18"/>
        <v>886.5</v>
      </c>
      <c r="T32" s="87">
        <f t="shared" si="19"/>
        <v>2308.5</v>
      </c>
      <c r="U32" s="120">
        <f t="shared" si="20"/>
        <v>14113.5</v>
      </c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75"/>
      <c r="IF32" s="75"/>
      <c r="IG32" s="75"/>
      <c r="IH32" s="75"/>
      <c r="II32" s="75"/>
      <c r="IJ32" s="75"/>
      <c r="IK32" s="75"/>
      <c r="IL32" s="75"/>
      <c r="IM32" s="75"/>
      <c r="IN32" s="75"/>
      <c r="IO32" s="75"/>
      <c r="IP32" s="75"/>
      <c r="IQ32" s="75"/>
      <c r="IR32" s="75"/>
      <c r="IS32" s="75"/>
      <c r="IT32" s="75"/>
      <c r="IU32" s="75"/>
      <c r="IV32" s="75"/>
      <c r="IW32" s="75"/>
      <c r="IX32" s="75"/>
      <c r="IY32" s="75"/>
      <c r="IZ32" s="75"/>
      <c r="JA32" s="75"/>
      <c r="JB32" s="75"/>
      <c r="JC32" s="75"/>
      <c r="JD32" s="75"/>
      <c r="JE32" s="75"/>
      <c r="JF32" s="75"/>
      <c r="JG32" s="75"/>
      <c r="JH32" s="75"/>
      <c r="JI32" s="75"/>
      <c r="JJ32" s="75"/>
      <c r="JK32" s="75"/>
      <c r="JL32" s="75"/>
      <c r="JM32" s="75"/>
      <c r="JN32" s="75"/>
      <c r="JO32" s="75"/>
      <c r="JP32" s="75"/>
      <c r="JQ32" s="75"/>
      <c r="JR32" s="75"/>
      <c r="JS32" s="75"/>
      <c r="JT32" s="75"/>
      <c r="JU32" s="75"/>
      <c r="JV32" s="75"/>
      <c r="JW32" s="75"/>
      <c r="JX32" s="75"/>
      <c r="JY32" s="75"/>
      <c r="JZ32" s="75"/>
      <c r="KA32" s="75"/>
      <c r="KB32" s="75"/>
      <c r="KC32" s="75"/>
      <c r="KD32" s="75"/>
      <c r="KE32" s="75"/>
      <c r="KF32" s="75"/>
      <c r="KG32" s="75"/>
      <c r="KH32" s="75"/>
      <c r="KI32" s="75"/>
      <c r="KJ32" s="75"/>
      <c r="KK32" s="75"/>
      <c r="KL32" s="75"/>
      <c r="KM32" s="75"/>
      <c r="KN32" s="75"/>
      <c r="KO32" s="75"/>
      <c r="KP32" s="75"/>
      <c r="KQ32" s="75"/>
      <c r="KR32" s="75"/>
      <c r="KS32" s="75"/>
      <c r="KT32" s="75"/>
      <c r="KU32" s="75"/>
      <c r="KV32" s="75"/>
      <c r="KW32" s="75"/>
      <c r="KX32" s="75"/>
      <c r="KY32" s="75"/>
      <c r="KZ32" s="75"/>
      <c r="LA32" s="75"/>
      <c r="LB32" s="75"/>
      <c r="LC32" s="75"/>
      <c r="LD32" s="75"/>
      <c r="LE32" s="75"/>
      <c r="LF32" s="75"/>
      <c r="LG32" s="75"/>
      <c r="LH32" s="75"/>
      <c r="LI32" s="75"/>
      <c r="LJ32" s="75"/>
      <c r="LK32" s="75"/>
      <c r="LL32" s="75"/>
      <c r="LM32" s="75"/>
      <c r="LN32" s="75"/>
      <c r="LO32" s="75"/>
      <c r="LP32" s="75"/>
      <c r="LQ32" s="75"/>
      <c r="LR32" s="75"/>
      <c r="LS32" s="75"/>
      <c r="LT32" s="75"/>
      <c r="LU32" s="75"/>
      <c r="LV32" s="75"/>
      <c r="LW32" s="75"/>
      <c r="LX32" s="75"/>
      <c r="LY32" s="75"/>
      <c r="LZ32" s="75"/>
      <c r="MA32" s="75"/>
      <c r="MB32" s="75"/>
      <c r="MC32" s="75"/>
      <c r="MD32" s="75"/>
      <c r="ME32" s="75"/>
      <c r="MF32" s="75"/>
      <c r="MG32" s="75"/>
      <c r="MH32" s="75"/>
      <c r="MI32" s="75"/>
      <c r="MJ32" s="75"/>
      <c r="MK32" s="75"/>
      <c r="ML32" s="75"/>
      <c r="MM32" s="75"/>
      <c r="MN32" s="75"/>
      <c r="MO32" s="75"/>
      <c r="MP32" s="75"/>
      <c r="MQ32" s="75"/>
      <c r="MR32" s="75"/>
      <c r="MS32" s="75"/>
      <c r="MT32" s="75"/>
      <c r="MU32" s="75"/>
      <c r="MV32" s="75"/>
      <c r="MW32" s="75"/>
      <c r="MX32" s="75"/>
      <c r="MY32" s="75"/>
      <c r="MZ32" s="75"/>
      <c r="NA32" s="75"/>
      <c r="NB32" s="75"/>
      <c r="NC32" s="75"/>
      <c r="ND32" s="75"/>
      <c r="NE32" s="75"/>
      <c r="NF32" s="75"/>
      <c r="NG32" s="75"/>
      <c r="NH32" s="75"/>
      <c r="NI32" s="75"/>
      <c r="NJ32" s="75"/>
      <c r="NK32" s="75"/>
      <c r="NL32" s="75"/>
      <c r="NM32" s="75"/>
      <c r="NN32" s="75"/>
      <c r="NO32" s="75"/>
      <c r="NP32" s="75"/>
      <c r="NQ32" s="75"/>
      <c r="NR32" s="75"/>
      <c r="NS32" s="75"/>
      <c r="NT32" s="75"/>
      <c r="NU32" s="75"/>
      <c r="NV32" s="75"/>
      <c r="NW32" s="75"/>
      <c r="NX32" s="75"/>
      <c r="NY32" s="75"/>
      <c r="NZ32" s="75"/>
      <c r="OA32" s="75"/>
      <c r="OB32" s="75"/>
      <c r="OC32" s="75"/>
      <c r="OD32" s="75"/>
      <c r="OE32" s="75"/>
      <c r="OF32" s="75"/>
      <c r="OG32" s="75"/>
      <c r="OH32" s="75"/>
      <c r="OI32" s="75"/>
      <c r="OJ32" s="75"/>
      <c r="OK32" s="75"/>
      <c r="OL32" s="75"/>
      <c r="OM32" s="75"/>
      <c r="ON32" s="75"/>
      <c r="OO32" s="75"/>
      <c r="OP32" s="75"/>
      <c r="OQ32" s="75"/>
      <c r="OR32" s="75"/>
      <c r="OS32" s="75"/>
      <c r="OT32" s="75"/>
      <c r="OU32" s="75"/>
      <c r="OV32" s="75"/>
      <c r="OW32" s="75"/>
      <c r="OX32" s="75"/>
      <c r="OY32" s="75"/>
      <c r="OZ32" s="75"/>
      <c r="PA32" s="75"/>
      <c r="PB32" s="75"/>
      <c r="PC32" s="75"/>
      <c r="PD32" s="75"/>
      <c r="PE32" s="75"/>
      <c r="PF32" s="75"/>
      <c r="PG32" s="75"/>
      <c r="PH32" s="75"/>
      <c r="PI32" s="75"/>
      <c r="PJ32" s="75"/>
      <c r="PK32" s="75"/>
      <c r="PL32" s="75"/>
      <c r="PM32" s="75"/>
      <c r="PN32" s="75"/>
      <c r="PO32" s="75"/>
      <c r="PP32" s="75"/>
      <c r="PQ32" s="75"/>
      <c r="PR32" s="75"/>
      <c r="PS32" s="75"/>
    </row>
    <row r="33" spans="1:435" s="6" customFormat="1" ht="16.5" customHeight="1" x14ac:dyDescent="0.25">
      <c r="A33" s="40">
        <v>24</v>
      </c>
      <c r="B33" s="18" t="s">
        <v>120</v>
      </c>
      <c r="C33" s="18" t="s">
        <v>121</v>
      </c>
      <c r="D33" s="19" t="s">
        <v>61</v>
      </c>
      <c r="E33" s="19" t="s">
        <v>51</v>
      </c>
      <c r="F33" s="19" t="s">
        <v>70</v>
      </c>
      <c r="G33" s="20" t="s">
        <v>114</v>
      </c>
      <c r="H33" s="21">
        <v>44655</v>
      </c>
      <c r="I33" s="52" t="s">
        <v>268</v>
      </c>
      <c r="J33" s="52"/>
      <c r="K33" s="84">
        <v>10000</v>
      </c>
      <c r="L33" s="87">
        <f t="shared" si="12"/>
        <v>287</v>
      </c>
      <c r="M33" s="87">
        <f t="shared" si="13"/>
        <v>709.99999999999989</v>
      </c>
      <c r="N33" s="87">
        <f t="shared" si="14"/>
        <v>120</v>
      </c>
      <c r="O33" s="87">
        <f t="shared" si="15"/>
        <v>304</v>
      </c>
      <c r="P33" s="87">
        <f t="shared" si="16"/>
        <v>709</v>
      </c>
      <c r="Q33" s="87">
        <v>0</v>
      </c>
      <c r="R33" s="87">
        <f t="shared" si="17"/>
        <v>2130</v>
      </c>
      <c r="S33" s="87">
        <f t="shared" si="18"/>
        <v>591</v>
      </c>
      <c r="T33" s="87">
        <f t="shared" si="19"/>
        <v>1539</v>
      </c>
      <c r="U33" s="120">
        <f t="shared" si="20"/>
        <v>9409</v>
      </c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75"/>
      <c r="IF33" s="75"/>
      <c r="IG33" s="75"/>
      <c r="IH33" s="75"/>
      <c r="II33" s="75"/>
      <c r="IJ33" s="75"/>
      <c r="IK33" s="75"/>
      <c r="IL33" s="75"/>
      <c r="IM33" s="75"/>
      <c r="IN33" s="75"/>
      <c r="IO33" s="75"/>
      <c r="IP33" s="75"/>
      <c r="IQ33" s="75"/>
      <c r="IR33" s="75"/>
      <c r="IS33" s="75"/>
      <c r="IT33" s="75"/>
      <c r="IU33" s="75"/>
      <c r="IV33" s="75"/>
      <c r="IW33" s="75"/>
      <c r="IX33" s="75"/>
      <c r="IY33" s="75"/>
      <c r="IZ33" s="75"/>
      <c r="JA33" s="75"/>
      <c r="JB33" s="75"/>
      <c r="JC33" s="75"/>
      <c r="JD33" s="75"/>
      <c r="JE33" s="75"/>
      <c r="JF33" s="75"/>
      <c r="JG33" s="75"/>
      <c r="JH33" s="75"/>
      <c r="JI33" s="75"/>
      <c r="JJ33" s="75"/>
      <c r="JK33" s="75"/>
      <c r="JL33" s="75"/>
      <c r="JM33" s="75"/>
      <c r="JN33" s="75"/>
      <c r="JO33" s="75"/>
      <c r="JP33" s="75"/>
      <c r="JQ33" s="75"/>
      <c r="JR33" s="75"/>
      <c r="JS33" s="75"/>
      <c r="JT33" s="75"/>
      <c r="JU33" s="75"/>
      <c r="JV33" s="75"/>
      <c r="JW33" s="75"/>
      <c r="JX33" s="75"/>
      <c r="JY33" s="75"/>
      <c r="JZ33" s="75"/>
      <c r="KA33" s="75"/>
      <c r="KB33" s="75"/>
      <c r="KC33" s="75"/>
      <c r="KD33" s="75"/>
      <c r="KE33" s="75"/>
      <c r="KF33" s="75"/>
      <c r="KG33" s="75"/>
      <c r="KH33" s="75"/>
      <c r="KI33" s="75"/>
      <c r="KJ33" s="75"/>
      <c r="KK33" s="75"/>
      <c r="KL33" s="75"/>
      <c r="KM33" s="75"/>
      <c r="KN33" s="75"/>
      <c r="KO33" s="75"/>
      <c r="KP33" s="75"/>
      <c r="KQ33" s="75"/>
      <c r="KR33" s="75"/>
      <c r="KS33" s="75"/>
      <c r="KT33" s="75"/>
      <c r="KU33" s="75"/>
      <c r="KV33" s="75"/>
      <c r="KW33" s="75"/>
      <c r="KX33" s="75"/>
      <c r="KY33" s="75"/>
      <c r="KZ33" s="75"/>
      <c r="LA33" s="75"/>
      <c r="LB33" s="75"/>
      <c r="LC33" s="75"/>
      <c r="LD33" s="75"/>
      <c r="LE33" s="75"/>
      <c r="LF33" s="75"/>
      <c r="LG33" s="75"/>
      <c r="LH33" s="75"/>
      <c r="LI33" s="75"/>
      <c r="LJ33" s="75"/>
      <c r="LK33" s="75"/>
      <c r="LL33" s="75"/>
      <c r="LM33" s="75"/>
      <c r="LN33" s="75"/>
      <c r="LO33" s="75"/>
      <c r="LP33" s="75"/>
      <c r="LQ33" s="75"/>
      <c r="LR33" s="75"/>
      <c r="LS33" s="75"/>
      <c r="LT33" s="75"/>
      <c r="LU33" s="75"/>
      <c r="LV33" s="75"/>
      <c r="LW33" s="75"/>
      <c r="LX33" s="75"/>
      <c r="LY33" s="75"/>
      <c r="LZ33" s="75"/>
      <c r="MA33" s="75"/>
      <c r="MB33" s="75"/>
      <c r="MC33" s="75"/>
      <c r="MD33" s="75"/>
      <c r="ME33" s="75"/>
      <c r="MF33" s="75"/>
      <c r="MG33" s="75"/>
      <c r="MH33" s="75"/>
      <c r="MI33" s="75"/>
      <c r="MJ33" s="75"/>
      <c r="MK33" s="75"/>
      <c r="ML33" s="75"/>
      <c r="MM33" s="75"/>
      <c r="MN33" s="75"/>
      <c r="MO33" s="75"/>
      <c r="MP33" s="75"/>
      <c r="MQ33" s="75"/>
      <c r="MR33" s="75"/>
      <c r="MS33" s="75"/>
      <c r="MT33" s="75"/>
      <c r="MU33" s="75"/>
      <c r="MV33" s="75"/>
      <c r="MW33" s="75"/>
      <c r="MX33" s="75"/>
      <c r="MY33" s="75"/>
      <c r="MZ33" s="75"/>
      <c r="NA33" s="75"/>
      <c r="NB33" s="75"/>
      <c r="NC33" s="75"/>
      <c r="ND33" s="75"/>
      <c r="NE33" s="75"/>
      <c r="NF33" s="75"/>
      <c r="NG33" s="75"/>
      <c r="NH33" s="75"/>
      <c r="NI33" s="75"/>
      <c r="NJ33" s="75"/>
      <c r="NK33" s="75"/>
      <c r="NL33" s="75"/>
      <c r="NM33" s="75"/>
      <c r="NN33" s="75"/>
      <c r="NO33" s="75"/>
      <c r="NP33" s="75"/>
      <c r="NQ33" s="75"/>
      <c r="NR33" s="75"/>
      <c r="NS33" s="75"/>
      <c r="NT33" s="75"/>
      <c r="NU33" s="75"/>
      <c r="NV33" s="75"/>
      <c r="NW33" s="75"/>
      <c r="NX33" s="75"/>
      <c r="NY33" s="75"/>
      <c r="NZ33" s="75"/>
      <c r="OA33" s="75"/>
      <c r="OB33" s="75"/>
      <c r="OC33" s="75"/>
      <c r="OD33" s="75"/>
      <c r="OE33" s="75"/>
      <c r="OF33" s="75"/>
      <c r="OG33" s="75"/>
      <c r="OH33" s="75"/>
      <c r="OI33" s="75"/>
      <c r="OJ33" s="75"/>
      <c r="OK33" s="75"/>
      <c r="OL33" s="75"/>
      <c r="OM33" s="75"/>
      <c r="ON33" s="75"/>
      <c r="OO33" s="75"/>
      <c r="OP33" s="75"/>
      <c r="OQ33" s="75"/>
      <c r="OR33" s="75"/>
      <c r="OS33" s="75"/>
      <c r="OT33" s="75"/>
      <c r="OU33" s="75"/>
      <c r="OV33" s="75"/>
      <c r="OW33" s="75"/>
      <c r="OX33" s="75"/>
      <c r="OY33" s="75"/>
      <c r="OZ33" s="75"/>
      <c r="PA33" s="75"/>
      <c r="PB33" s="75"/>
      <c r="PC33" s="75"/>
      <c r="PD33" s="75"/>
      <c r="PE33" s="75"/>
      <c r="PF33" s="75"/>
      <c r="PG33" s="75"/>
      <c r="PH33" s="75"/>
      <c r="PI33" s="75"/>
      <c r="PJ33" s="75"/>
      <c r="PK33" s="75"/>
      <c r="PL33" s="75"/>
      <c r="PM33" s="75"/>
      <c r="PN33" s="75"/>
      <c r="PO33" s="75"/>
      <c r="PP33" s="75"/>
      <c r="PQ33" s="75"/>
      <c r="PR33" s="75"/>
      <c r="PS33" s="75"/>
    </row>
    <row r="34" spans="1:435" s="6" customFormat="1" ht="16.5" customHeight="1" x14ac:dyDescent="0.25">
      <c r="A34" s="40">
        <v>25</v>
      </c>
      <c r="B34" s="18" t="s">
        <v>162</v>
      </c>
      <c r="C34" s="18" t="s">
        <v>163</v>
      </c>
      <c r="D34" s="18" t="s">
        <v>164</v>
      </c>
      <c r="E34" s="18" t="s">
        <v>56</v>
      </c>
      <c r="F34" s="18" t="s">
        <v>70</v>
      </c>
      <c r="G34" s="20" t="s">
        <v>116</v>
      </c>
      <c r="H34" s="23">
        <v>45181</v>
      </c>
      <c r="I34" s="25" t="s">
        <v>268</v>
      </c>
      <c r="J34" s="25"/>
      <c r="K34" s="64">
        <v>15000</v>
      </c>
      <c r="L34" s="87">
        <f t="shared" si="12"/>
        <v>430.5</v>
      </c>
      <c r="M34" s="87">
        <f t="shared" si="13"/>
        <v>1065</v>
      </c>
      <c r="N34" s="87">
        <f t="shared" si="14"/>
        <v>180</v>
      </c>
      <c r="O34" s="87">
        <f t="shared" si="15"/>
        <v>456</v>
      </c>
      <c r="P34" s="87">
        <f t="shared" si="16"/>
        <v>1063.5</v>
      </c>
      <c r="Q34" s="87">
        <v>0</v>
      </c>
      <c r="R34" s="87">
        <f t="shared" si="17"/>
        <v>3195</v>
      </c>
      <c r="S34" s="87">
        <f t="shared" si="18"/>
        <v>886.5</v>
      </c>
      <c r="T34" s="87">
        <f t="shared" si="19"/>
        <v>2308.5</v>
      </c>
      <c r="U34" s="120">
        <f t="shared" si="20"/>
        <v>14113.5</v>
      </c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75"/>
      <c r="IF34" s="75"/>
      <c r="IG34" s="75"/>
      <c r="IH34" s="75"/>
      <c r="II34" s="75"/>
      <c r="IJ34" s="75"/>
      <c r="IK34" s="75"/>
      <c r="IL34" s="75"/>
      <c r="IM34" s="75"/>
      <c r="IN34" s="75"/>
      <c r="IO34" s="75"/>
      <c r="IP34" s="75"/>
      <c r="IQ34" s="75"/>
      <c r="IR34" s="75"/>
      <c r="IS34" s="75"/>
      <c r="IT34" s="75"/>
      <c r="IU34" s="75"/>
      <c r="IV34" s="75"/>
      <c r="IW34" s="75"/>
      <c r="IX34" s="75"/>
      <c r="IY34" s="75"/>
      <c r="IZ34" s="75"/>
      <c r="JA34" s="75"/>
      <c r="JB34" s="75"/>
      <c r="JC34" s="75"/>
      <c r="JD34" s="75"/>
      <c r="JE34" s="75"/>
      <c r="JF34" s="75"/>
      <c r="JG34" s="75"/>
      <c r="JH34" s="75"/>
      <c r="JI34" s="75"/>
      <c r="JJ34" s="75"/>
      <c r="JK34" s="75"/>
      <c r="JL34" s="75"/>
      <c r="JM34" s="75"/>
      <c r="JN34" s="75"/>
      <c r="JO34" s="75"/>
      <c r="JP34" s="75"/>
      <c r="JQ34" s="75"/>
      <c r="JR34" s="75"/>
      <c r="JS34" s="75"/>
      <c r="JT34" s="75"/>
      <c r="JU34" s="75"/>
      <c r="JV34" s="75"/>
      <c r="JW34" s="75"/>
      <c r="JX34" s="75"/>
      <c r="JY34" s="75"/>
      <c r="JZ34" s="75"/>
      <c r="KA34" s="75"/>
      <c r="KB34" s="75"/>
      <c r="KC34" s="75"/>
      <c r="KD34" s="75"/>
      <c r="KE34" s="75"/>
      <c r="KF34" s="75"/>
      <c r="KG34" s="75"/>
      <c r="KH34" s="75"/>
      <c r="KI34" s="75"/>
      <c r="KJ34" s="75"/>
      <c r="KK34" s="75"/>
      <c r="KL34" s="75"/>
      <c r="KM34" s="75"/>
      <c r="KN34" s="75"/>
      <c r="KO34" s="75"/>
      <c r="KP34" s="75"/>
      <c r="KQ34" s="75"/>
      <c r="KR34" s="75"/>
      <c r="KS34" s="75"/>
      <c r="KT34" s="75"/>
      <c r="KU34" s="75"/>
      <c r="KV34" s="75"/>
      <c r="KW34" s="75"/>
      <c r="KX34" s="75"/>
      <c r="KY34" s="75"/>
      <c r="KZ34" s="75"/>
      <c r="LA34" s="75"/>
      <c r="LB34" s="75"/>
      <c r="LC34" s="75"/>
      <c r="LD34" s="75"/>
      <c r="LE34" s="75"/>
      <c r="LF34" s="75"/>
      <c r="LG34" s="75"/>
      <c r="LH34" s="75"/>
      <c r="LI34" s="75"/>
      <c r="LJ34" s="75"/>
      <c r="LK34" s="75"/>
      <c r="LL34" s="75"/>
      <c r="LM34" s="75"/>
      <c r="LN34" s="75"/>
      <c r="LO34" s="75"/>
      <c r="LP34" s="75"/>
      <c r="LQ34" s="75"/>
      <c r="LR34" s="75"/>
      <c r="LS34" s="75"/>
      <c r="LT34" s="75"/>
      <c r="LU34" s="75"/>
      <c r="LV34" s="75"/>
      <c r="LW34" s="75"/>
      <c r="LX34" s="75"/>
      <c r="LY34" s="75"/>
      <c r="LZ34" s="75"/>
      <c r="MA34" s="75"/>
      <c r="MB34" s="75"/>
      <c r="MC34" s="75"/>
      <c r="MD34" s="75"/>
      <c r="ME34" s="75"/>
      <c r="MF34" s="75"/>
      <c r="MG34" s="75"/>
      <c r="MH34" s="75"/>
      <c r="MI34" s="75"/>
      <c r="MJ34" s="75"/>
      <c r="MK34" s="75"/>
      <c r="ML34" s="75"/>
      <c r="MM34" s="75"/>
      <c r="MN34" s="75"/>
      <c r="MO34" s="75"/>
      <c r="MP34" s="75"/>
      <c r="MQ34" s="75"/>
      <c r="MR34" s="75"/>
      <c r="MS34" s="75"/>
      <c r="MT34" s="75"/>
      <c r="MU34" s="75"/>
      <c r="MV34" s="75"/>
      <c r="MW34" s="75"/>
      <c r="MX34" s="75"/>
      <c r="MY34" s="75"/>
      <c r="MZ34" s="75"/>
      <c r="NA34" s="75"/>
      <c r="NB34" s="75"/>
      <c r="NC34" s="75"/>
      <c r="ND34" s="75"/>
      <c r="NE34" s="75"/>
      <c r="NF34" s="75"/>
      <c r="NG34" s="75"/>
      <c r="NH34" s="75"/>
      <c r="NI34" s="75"/>
      <c r="NJ34" s="75"/>
      <c r="NK34" s="75"/>
      <c r="NL34" s="75"/>
      <c r="NM34" s="75"/>
      <c r="NN34" s="75"/>
      <c r="NO34" s="75"/>
      <c r="NP34" s="75"/>
      <c r="NQ34" s="75"/>
      <c r="NR34" s="75"/>
      <c r="NS34" s="75"/>
      <c r="NT34" s="75"/>
      <c r="NU34" s="75"/>
      <c r="NV34" s="75"/>
      <c r="NW34" s="75"/>
      <c r="NX34" s="75"/>
      <c r="NY34" s="75"/>
      <c r="NZ34" s="75"/>
      <c r="OA34" s="75"/>
      <c r="OB34" s="75"/>
      <c r="OC34" s="75"/>
      <c r="OD34" s="75"/>
      <c r="OE34" s="75"/>
      <c r="OF34" s="75"/>
      <c r="OG34" s="75"/>
      <c r="OH34" s="75"/>
      <c r="OI34" s="75"/>
      <c r="OJ34" s="75"/>
      <c r="OK34" s="75"/>
      <c r="OL34" s="75"/>
      <c r="OM34" s="75"/>
      <c r="ON34" s="75"/>
      <c r="OO34" s="75"/>
      <c r="OP34" s="75"/>
      <c r="OQ34" s="75"/>
      <c r="OR34" s="75"/>
      <c r="OS34" s="75"/>
      <c r="OT34" s="75"/>
      <c r="OU34" s="75"/>
      <c r="OV34" s="75"/>
      <c r="OW34" s="75"/>
      <c r="OX34" s="75"/>
      <c r="OY34" s="75"/>
      <c r="OZ34" s="75"/>
      <c r="PA34" s="75"/>
      <c r="PB34" s="75"/>
      <c r="PC34" s="75"/>
      <c r="PD34" s="75"/>
      <c r="PE34" s="75"/>
      <c r="PF34" s="75"/>
      <c r="PG34" s="75"/>
      <c r="PH34" s="75"/>
      <c r="PI34" s="75"/>
      <c r="PJ34" s="75"/>
      <c r="PK34" s="75"/>
      <c r="PL34" s="75"/>
      <c r="PM34" s="75"/>
      <c r="PN34" s="75"/>
      <c r="PO34" s="75"/>
      <c r="PP34" s="75"/>
      <c r="PQ34" s="75"/>
      <c r="PR34" s="75"/>
      <c r="PS34" s="75"/>
    </row>
    <row r="35" spans="1:435" s="8" customFormat="1" ht="16.5" customHeight="1" x14ac:dyDescent="0.25">
      <c r="A35" s="133">
        <v>26</v>
      </c>
      <c r="B35" s="134" t="s">
        <v>132</v>
      </c>
      <c r="C35" s="134" t="s">
        <v>133</v>
      </c>
      <c r="D35" s="134" t="s">
        <v>55</v>
      </c>
      <c r="E35" s="134" t="s">
        <v>81</v>
      </c>
      <c r="F35" s="134" t="s">
        <v>70</v>
      </c>
      <c r="G35" s="135" t="s">
        <v>114</v>
      </c>
      <c r="H35" s="136">
        <v>44774</v>
      </c>
      <c r="I35" s="137" t="s">
        <v>269</v>
      </c>
      <c r="J35" s="137" t="s">
        <v>329</v>
      </c>
      <c r="K35" s="138">
        <v>12000</v>
      </c>
      <c r="L35" s="139">
        <f>K35*2.87%</f>
        <v>344.4</v>
      </c>
      <c r="M35" s="139">
        <f>K35*7.1%</f>
        <v>851.99999999999989</v>
      </c>
      <c r="N35" s="139">
        <f>(K35*1.2)/100</f>
        <v>144</v>
      </c>
      <c r="O35" s="139">
        <f>K35*3.04%</f>
        <v>364.8</v>
      </c>
      <c r="P35" s="139">
        <f>K35*7.09%</f>
        <v>850.80000000000007</v>
      </c>
      <c r="Q35" s="139">
        <v>0</v>
      </c>
      <c r="R35" s="139">
        <f>SUM(L35:Q35)</f>
        <v>2556</v>
      </c>
      <c r="S35" s="139">
        <f>L35+O35+Q35</f>
        <v>709.2</v>
      </c>
      <c r="T35" s="139">
        <f>M35+N35+P35</f>
        <v>1846.8</v>
      </c>
      <c r="U35" s="140">
        <f>K35-S35</f>
        <v>11290.8</v>
      </c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  <c r="IN35" s="76"/>
      <c r="IO35" s="76"/>
      <c r="IP35" s="76"/>
      <c r="IQ35" s="76"/>
      <c r="IR35" s="76"/>
      <c r="IS35" s="76"/>
      <c r="IT35" s="76"/>
      <c r="IU35" s="76"/>
      <c r="IV35" s="76"/>
      <c r="IW35" s="76"/>
      <c r="IX35" s="76"/>
      <c r="IY35" s="76"/>
      <c r="IZ35" s="76"/>
      <c r="JA35" s="76"/>
      <c r="JB35" s="76"/>
      <c r="JC35" s="76"/>
      <c r="JD35" s="76"/>
      <c r="JE35" s="76"/>
      <c r="JF35" s="76"/>
      <c r="JG35" s="76"/>
      <c r="JH35" s="76"/>
      <c r="JI35" s="76"/>
      <c r="JJ35" s="76"/>
      <c r="JK35" s="76"/>
      <c r="JL35" s="76"/>
      <c r="JM35" s="76"/>
      <c r="JN35" s="76"/>
      <c r="JO35" s="76"/>
      <c r="JP35" s="76"/>
      <c r="JQ35" s="76"/>
      <c r="JR35" s="76"/>
      <c r="JS35" s="76"/>
      <c r="JT35" s="76"/>
      <c r="JU35" s="76"/>
      <c r="JV35" s="76"/>
      <c r="JW35" s="76"/>
      <c r="JX35" s="76"/>
      <c r="JY35" s="76"/>
      <c r="JZ35" s="76"/>
      <c r="KA35" s="76"/>
      <c r="KB35" s="76"/>
      <c r="KC35" s="76"/>
      <c r="KD35" s="76"/>
      <c r="KE35" s="76"/>
      <c r="KF35" s="76"/>
      <c r="KG35" s="76"/>
      <c r="KH35" s="76"/>
      <c r="KI35" s="76"/>
      <c r="KJ35" s="76"/>
      <c r="KK35" s="76"/>
      <c r="KL35" s="76"/>
      <c r="KM35" s="76"/>
      <c r="KN35" s="76"/>
      <c r="KO35" s="76"/>
      <c r="KP35" s="76"/>
      <c r="KQ35" s="76"/>
      <c r="KR35" s="76"/>
      <c r="KS35" s="76"/>
      <c r="KT35" s="76"/>
      <c r="KU35" s="76"/>
      <c r="KV35" s="76"/>
      <c r="KW35" s="76"/>
      <c r="KX35" s="76"/>
      <c r="KY35" s="76"/>
      <c r="KZ35" s="76"/>
      <c r="LA35" s="76"/>
      <c r="LB35" s="76"/>
      <c r="LC35" s="76"/>
      <c r="LD35" s="76"/>
      <c r="LE35" s="76"/>
      <c r="LF35" s="76"/>
      <c r="LG35" s="76"/>
      <c r="LH35" s="76"/>
      <c r="LI35" s="76"/>
      <c r="LJ35" s="76"/>
      <c r="LK35" s="76"/>
      <c r="LL35" s="76"/>
      <c r="LM35" s="76"/>
      <c r="LN35" s="76"/>
      <c r="LO35" s="76"/>
      <c r="LP35" s="76"/>
      <c r="LQ35" s="76"/>
      <c r="LR35" s="76"/>
      <c r="LS35" s="76"/>
      <c r="LT35" s="76"/>
      <c r="LU35" s="76"/>
      <c r="LV35" s="76"/>
      <c r="LW35" s="76"/>
      <c r="LX35" s="76"/>
      <c r="LY35" s="76"/>
      <c r="LZ35" s="76"/>
      <c r="MA35" s="76"/>
      <c r="MB35" s="76"/>
      <c r="MC35" s="76"/>
      <c r="MD35" s="76"/>
      <c r="ME35" s="76"/>
      <c r="MF35" s="76"/>
      <c r="MG35" s="76"/>
      <c r="MH35" s="76"/>
      <c r="MI35" s="76"/>
      <c r="MJ35" s="76"/>
      <c r="MK35" s="76"/>
      <c r="ML35" s="76"/>
      <c r="MM35" s="76"/>
      <c r="MN35" s="76"/>
      <c r="MO35" s="76"/>
      <c r="MP35" s="76"/>
      <c r="MQ35" s="76"/>
      <c r="MR35" s="76"/>
      <c r="MS35" s="76"/>
      <c r="MT35" s="76"/>
      <c r="MU35" s="76"/>
      <c r="MV35" s="76"/>
      <c r="MW35" s="76"/>
      <c r="MX35" s="76"/>
      <c r="MY35" s="76"/>
      <c r="MZ35" s="76"/>
      <c r="NA35" s="76"/>
      <c r="NB35" s="76"/>
      <c r="NC35" s="76"/>
      <c r="ND35" s="76"/>
      <c r="NE35" s="76"/>
      <c r="NF35" s="76"/>
      <c r="NG35" s="76"/>
      <c r="NH35" s="76"/>
      <c r="NI35" s="76"/>
      <c r="NJ35" s="76"/>
      <c r="NK35" s="76"/>
      <c r="NL35" s="76"/>
      <c r="NM35" s="76"/>
      <c r="NN35" s="76"/>
      <c r="NO35" s="76"/>
      <c r="NP35" s="76"/>
      <c r="NQ35" s="76"/>
      <c r="NR35" s="76"/>
      <c r="NS35" s="76"/>
      <c r="NT35" s="76"/>
      <c r="NU35" s="76"/>
      <c r="NV35" s="76"/>
      <c r="NW35" s="76"/>
      <c r="NX35" s="76"/>
      <c r="NY35" s="76"/>
      <c r="NZ35" s="76"/>
      <c r="OA35" s="76"/>
      <c r="OB35" s="76"/>
      <c r="OC35" s="76"/>
      <c r="OD35" s="76"/>
      <c r="OE35" s="76"/>
      <c r="OF35" s="76"/>
      <c r="OG35" s="76"/>
      <c r="OH35" s="76"/>
      <c r="OI35" s="76"/>
      <c r="OJ35" s="76"/>
      <c r="OK35" s="76"/>
      <c r="OL35" s="76"/>
      <c r="OM35" s="76"/>
      <c r="ON35" s="76"/>
      <c r="OO35" s="76"/>
      <c r="OP35" s="76"/>
      <c r="OQ35" s="76"/>
      <c r="OR35" s="76"/>
      <c r="OS35" s="76"/>
      <c r="OT35" s="76"/>
      <c r="OU35" s="76"/>
      <c r="OV35" s="76"/>
      <c r="OW35" s="76"/>
      <c r="OX35" s="76"/>
      <c r="OY35" s="76"/>
      <c r="OZ35" s="76"/>
      <c r="PA35" s="76"/>
      <c r="PB35" s="76"/>
      <c r="PC35" s="76"/>
      <c r="PD35" s="76"/>
      <c r="PE35" s="76"/>
      <c r="PF35" s="76"/>
      <c r="PG35" s="76"/>
      <c r="PH35" s="76"/>
      <c r="PI35" s="76"/>
      <c r="PJ35" s="76"/>
      <c r="PK35" s="76"/>
      <c r="PL35" s="76"/>
      <c r="PM35" s="76"/>
      <c r="PN35" s="76"/>
      <c r="PO35" s="76"/>
      <c r="PP35" s="76"/>
      <c r="PQ35" s="76"/>
      <c r="PR35" s="76"/>
      <c r="PS35" s="76"/>
    </row>
    <row r="36" spans="1:435" s="6" customFormat="1" ht="16.5" customHeight="1" x14ac:dyDescent="0.25">
      <c r="A36" s="40">
        <v>26</v>
      </c>
      <c r="B36" s="18" t="s">
        <v>118</v>
      </c>
      <c r="C36" s="18" t="s">
        <v>119</v>
      </c>
      <c r="D36" s="19" t="s">
        <v>61</v>
      </c>
      <c r="E36" s="19" t="s">
        <v>51</v>
      </c>
      <c r="F36" s="19" t="s">
        <v>70</v>
      </c>
      <c r="G36" s="20" t="s">
        <v>114</v>
      </c>
      <c r="H36" s="21">
        <v>44652</v>
      </c>
      <c r="I36" s="22" t="s">
        <v>269</v>
      </c>
      <c r="J36" s="22"/>
      <c r="K36" s="84">
        <v>10000</v>
      </c>
      <c r="L36" s="87">
        <f t="shared" si="12"/>
        <v>287</v>
      </c>
      <c r="M36" s="87">
        <f t="shared" si="13"/>
        <v>709.99999999999989</v>
      </c>
      <c r="N36" s="87">
        <f t="shared" si="14"/>
        <v>120</v>
      </c>
      <c r="O36" s="87">
        <f t="shared" si="15"/>
        <v>304</v>
      </c>
      <c r="P36" s="87">
        <f t="shared" si="16"/>
        <v>709</v>
      </c>
      <c r="Q36" s="87">
        <v>0</v>
      </c>
      <c r="R36" s="87">
        <f t="shared" si="17"/>
        <v>2130</v>
      </c>
      <c r="S36" s="87">
        <f t="shared" si="18"/>
        <v>591</v>
      </c>
      <c r="T36" s="87">
        <f t="shared" si="19"/>
        <v>1539</v>
      </c>
      <c r="U36" s="120">
        <f t="shared" si="20"/>
        <v>9409</v>
      </c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75"/>
      <c r="IF36" s="75"/>
      <c r="IG36" s="75"/>
      <c r="IH36" s="75"/>
      <c r="II36" s="75"/>
      <c r="IJ36" s="75"/>
      <c r="IK36" s="75"/>
      <c r="IL36" s="75"/>
      <c r="IM36" s="75"/>
      <c r="IN36" s="75"/>
      <c r="IO36" s="75"/>
      <c r="IP36" s="75"/>
      <c r="IQ36" s="75"/>
      <c r="IR36" s="75"/>
      <c r="IS36" s="75"/>
      <c r="IT36" s="75"/>
      <c r="IU36" s="75"/>
      <c r="IV36" s="75"/>
      <c r="IW36" s="75"/>
      <c r="IX36" s="75"/>
      <c r="IY36" s="75"/>
      <c r="IZ36" s="75"/>
      <c r="JA36" s="75"/>
      <c r="JB36" s="75"/>
      <c r="JC36" s="75"/>
      <c r="JD36" s="75"/>
      <c r="JE36" s="75"/>
      <c r="JF36" s="75"/>
      <c r="JG36" s="75"/>
      <c r="JH36" s="75"/>
      <c r="JI36" s="75"/>
      <c r="JJ36" s="75"/>
      <c r="JK36" s="75"/>
      <c r="JL36" s="75"/>
      <c r="JM36" s="75"/>
      <c r="JN36" s="75"/>
      <c r="JO36" s="75"/>
      <c r="JP36" s="75"/>
      <c r="JQ36" s="75"/>
      <c r="JR36" s="75"/>
      <c r="JS36" s="75"/>
      <c r="JT36" s="75"/>
      <c r="JU36" s="75"/>
      <c r="JV36" s="75"/>
      <c r="JW36" s="75"/>
      <c r="JX36" s="75"/>
      <c r="JY36" s="75"/>
      <c r="JZ36" s="75"/>
      <c r="KA36" s="75"/>
      <c r="KB36" s="75"/>
      <c r="KC36" s="75"/>
      <c r="KD36" s="75"/>
      <c r="KE36" s="75"/>
      <c r="KF36" s="75"/>
      <c r="KG36" s="75"/>
      <c r="KH36" s="75"/>
      <c r="KI36" s="75"/>
      <c r="KJ36" s="75"/>
      <c r="KK36" s="75"/>
      <c r="KL36" s="75"/>
      <c r="KM36" s="75"/>
      <c r="KN36" s="75"/>
      <c r="KO36" s="75"/>
      <c r="KP36" s="75"/>
      <c r="KQ36" s="75"/>
      <c r="KR36" s="75"/>
      <c r="KS36" s="75"/>
      <c r="KT36" s="75"/>
      <c r="KU36" s="75"/>
      <c r="KV36" s="75"/>
      <c r="KW36" s="75"/>
      <c r="KX36" s="75"/>
      <c r="KY36" s="75"/>
      <c r="KZ36" s="75"/>
      <c r="LA36" s="75"/>
      <c r="LB36" s="75"/>
      <c r="LC36" s="75"/>
      <c r="LD36" s="75"/>
      <c r="LE36" s="75"/>
      <c r="LF36" s="75"/>
      <c r="LG36" s="75"/>
      <c r="LH36" s="75"/>
      <c r="LI36" s="75"/>
      <c r="LJ36" s="75"/>
      <c r="LK36" s="75"/>
      <c r="LL36" s="75"/>
      <c r="LM36" s="75"/>
      <c r="LN36" s="75"/>
      <c r="LO36" s="75"/>
      <c r="LP36" s="75"/>
      <c r="LQ36" s="75"/>
      <c r="LR36" s="75"/>
      <c r="LS36" s="75"/>
      <c r="LT36" s="75"/>
      <c r="LU36" s="75"/>
      <c r="LV36" s="75"/>
      <c r="LW36" s="75"/>
      <c r="LX36" s="75"/>
      <c r="LY36" s="75"/>
      <c r="LZ36" s="75"/>
      <c r="MA36" s="75"/>
      <c r="MB36" s="75"/>
      <c r="MC36" s="75"/>
      <c r="MD36" s="75"/>
      <c r="ME36" s="75"/>
      <c r="MF36" s="75"/>
      <c r="MG36" s="75"/>
      <c r="MH36" s="75"/>
      <c r="MI36" s="75"/>
      <c r="MJ36" s="75"/>
      <c r="MK36" s="75"/>
      <c r="ML36" s="75"/>
      <c r="MM36" s="75"/>
      <c r="MN36" s="75"/>
      <c r="MO36" s="75"/>
      <c r="MP36" s="75"/>
      <c r="MQ36" s="75"/>
      <c r="MR36" s="75"/>
      <c r="MS36" s="75"/>
      <c r="MT36" s="75"/>
      <c r="MU36" s="75"/>
      <c r="MV36" s="75"/>
      <c r="MW36" s="75"/>
      <c r="MX36" s="75"/>
      <c r="MY36" s="75"/>
      <c r="MZ36" s="75"/>
      <c r="NA36" s="75"/>
      <c r="NB36" s="75"/>
      <c r="NC36" s="75"/>
      <c r="ND36" s="75"/>
      <c r="NE36" s="75"/>
      <c r="NF36" s="75"/>
      <c r="NG36" s="75"/>
      <c r="NH36" s="75"/>
      <c r="NI36" s="75"/>
      <c r="NJ36" s="75"/>
      <c r="NK36" s="75"/>
      <c r="NL36" s="75"/>
      <c r="NM36" s="75"/>
      <c r="NN36" s="75"/>
      <c r="NO36" s="75"/>
      <c r="NP36" s="75"/>
      <c r="NQ36" s="75"/>
      <c r="NR36" s="75"/>
      <c r="NS36" s="75"/>
      <c r="NT36" s="75"/>
      <c r="NU36" s="75"/>
      <c r="NV36" s="75"/>
      <c r="NW36" s="75"/>
      <c r="NX36" s="75"/>
      <c r="NY36" s="75"/>
      <c r="NZ36" s="75"/>
      <c r="OA36" s="75"/>
      <c r="OB36" s="75"/>
      <c r="OC36" s="75"/>
      <c r="OD36" s="75"/>
      <c r="OE36" s="75"/>
      <c r="OF36" s="75"/>
      <c r="OG36" s="75"/>
      <c r="OH36" s="75"/>
      <c r="OI36" s="75"/>
      <c r="OJ36" s="75"/>
      <c r="OK36" s="75"/>
      <c r="OL36" s="75"/>
      <c r="OM36" s="75"/>
      <c r="ON36" s="75"/>
      <c r="OO36" s="75"/>
      <c r="OP36" s="75"/>
      <c r="OQ36" s="75"/>
      <c r="OR36" s="75"/>
      <c r="OS36" s="75"/>
      <c r="OT36" s="75"/>
      <c r="OU36" s="75"/>
      <c r="OV36" s="75"/>
      <c r="OW36" s="75"/>
      <c r="OX36" s="75"/>
      <c r="OY36" s="75"/>
      <c r="OZ36" s="75"/>
      <c r="PA36" s="75"/>
      <c r="PB36" s="75"/>
      <c r="PC36" s="75"/>
      <c r="PD36" s="75"/>
      <c r="PE36" s="75"/>
      <c r="PF36" s="75"/>
      <c r="PG36" s="75"/>
      <c r="PH36" s="75"/>
      <c r="PI36" s="75"/>
      <c r="PJ36" s="75"/>
      <c r="PK36" s="75"/>
      <c r="PL36" s="75"/>
      <c r="PM36" s="75"/>
      <c r="PN36" s="75"/>
      <c r="PO36" s="75"/>
      <c r="PP36" s="75"/>
      <c r="PQ36" s="75"/>
      <c r="PR36" s="75"/>
      <c r="PS36" s="75"/>
    </row>
    <row r="37" spans="1:435" s="6" customFormat="1" ht="16.5" customHeight="1" x14ac:dyDescent="0.25">
      <c r="A37" s="40">
        <v>27</v>
      </c>
      <c r="B37" s="25" t="s">
        <v>313</v>
      </c>
      <c r="C37" s="25" t="s">
        <v>314</v>
      </c>
      <c r="D37" s="25" t="s">
        <v>65</v>
      </c>
      <c r="E37" s="25" t="s">
        <v>326</v>
      </c>
      <c r="F37" s="18" t="s">
        <v>70</v>
      </c>
      <c r="G37" s="57" t="s">
        <v>116</v>
      </c>
      <c r="H37" s="34" t="s">
        <v>325</v>
      </c>
      <c r="I37" s="68" t="s">
        <v>268</v>
      </c>
      <c r="J37" s="94"/>
      <c r="K37" s="112">
        <v>15000</v>
      </c>
      <c r="L37" s="113">
        <v>430.5</v>
      </c>
      <c r="M37" s="113">
        <v>1065</v>
      </c>
      <c r="N37" s="113">
        <v>180</v>
      </c>
      <c r="O37" s="113">
        <v>456</v>
      </c>
      <c r="P37" s="113">
        <v>1063.5</v>
      </c>
      <c r="Q37" s="113">
        <v>0</v>
      </c>
      <c r="R37" s="113">
        <v>3195</v>
      </c>
      <c r="S37" s="113">
        <v>886.5</v>
      </c>
      <c r="T37" s="113">
        <v>2308.5</v>
      </c>
      <c r="U37" s="113">
        <v>14113.5</v>
      </c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5"/>
      <c r="HO37" s="75"/>
      <c r="HP37" s="75"/>
      <c r="HQ37" s="75"/>
      <c r="HR37" s="75"/>
      <c r="HS37" s="75"/>
      <c r="HT37" s="75"/>
      <c r="HU37" s="75"/>
      <c r="HV37" s="75"/>
      <c r="HW37" s="75"/>
      <c r="HX37" s="75"/>
      <c r="HY37" s="75"/>
      <c r="HZ37" s="75"/>
      <c r="IA37" s="75"/>
      <c r="IB37" s="75"/>
      <c r="IC37" s="75"/>
      <c r="ID37" s="75"/>
      <c r="IE37" s="75"/>
      <c r="IF37" s="75"/>
      <c r="IG37" s="75"/>
      <c r="IH37" s="75"/>
      <c r="II37" s="75"/>
      <c r="IJ37" s="75"/>
      <c r="IK37" s="75"/>
      <c r="IL37" s="75"/>
      <c r="IM37" s="75"/>
      <c r="IN37" s="75"/>
      <c r="IO37" s="75"/>
      <c r="IP37" s="75"/>
      <c r="IQ37" s="75"/>
      <c r="IR37" s="75"/>
      <c r="IS37" s="75"/>
      <c r="IT37" s="75"/>
      <c r="IU37" s="75"/>
      <c r="IV37" s="75"/>
      <c r="IW37" s="75"/>
      <c r="IX37" s="75"/>
      <c r="IY37" s="75"/>
      <c r="IZ37" s="75"/>
      <c r="JA37" s="75"/>
      <c r="JB37" s="75"/>
      <c r="JC37" s="75"/>
      <c r="JD37" s="75"/>
      <c r="JE37" s="75"/>
      <c r="JF37" s="75"/>
      <c r="JG37" s="75"/>
      <c r="JH37" s="75"/>
      <c r="JI37" s="75"/>
      <c r="JJ37" s="75"/>
      <c r="JK37" s="75"/>
      <c r="JL37" s="75"/>
      <c r="JM37" s="75"/>
      <c r="JN37" s="75"/>
      <c r="JO37" s="75"/>
      <c r="JP37" s="75"/>
      <c r="JQ37" s="75"/>
      <c r="JR37" s="75"/>
      <c r="JS37" s="75"/>
      <c r="JT37" s="75"/>
      <c r="JU37" s="75"/>
      <c r="JV37" s="75"/>
      <c r="JW37" s="75"/>
      <c r="JX37" s="75"/>
      <c r="JY37" s="75"/>
      <c r="JZ37" s="75"/>
      <c r="KA37" s="75"/>
      <c r="KB37" s="75"/>
      <c r="KC37" s="75"/>
      <c r="KD37" s="75"/>
      <c r="KE37" s="75"/>
      <c r="KF37" s="75"/>
      <c r="KG37" s="75"/>
      <c r="KH37" s="75"/>
      <c r="KI37" s="75"/>
      <c r="KJ37" s="75"/>
      <c r="KK37" s="75"/>
      <c r="KL37" s="75"/>
      <c r="KM37" s="75"/>
      <c r="KN37" s="75"/>
      <c r="KO37" s="75"/>
      <c r="KP37" s="75"/>
      <c r="KQ37" s="75"/>
      <c r="KR37" s="75"/>
      <c r="KS37" s="75"/>
      <c r="KT37" s="75"/>
      <c r="KU37" s="75"/>
      <c r="KV37" s="75"/>
      <c r="KW37" s="75"/>
      <c r="KX37" s="75"/>
      <c r="KY37" s="75"/>
      <c r="KZ37" s="75"/>
      <c r="LA37" s="75"/>
      <c r="LB37" s="75"/>
      <c r="LC37" s="75"/>
      <c r="LD37" s="75"/>
      <c r="LE37" s="75"/>
      <c r="LF37" s="75"/>
      <c r="LG37" s="75"/>
      <c r="LH37" s="75"/>
      <c r="LI37" s="75"/>
      <c r="LJ37" s="75"/>
      <c r="LK37" s="75"/>
      <c r="LL37" s="75"/>
      <c r="LM37" s="75"/>
      <c r="LN37" s="75"/>
      <c r="LO37" s="75"/>
      <c r="LP37" s="75"/>
      <c r="LQ37" s="75"/>
      <c r="LR37" s="75"/>
      <c r="LS37" s="75"/>
      <c r="LT37" s="75"/>
      <c r="LU37" s="75"/>
      <c r="LV37" s="75"/>
      <c r="LW37" s="75"/>
      <c r="LX37" s="75"/>
      <c r="LY37" s="75"/>
      <c r="LZ37" s="75"/>
      <c r="MA37" s="75"/>
      <c r="MB37" s="75"/>
      <c r="MC37" s="75"/>
      <c r="MD37" s="75"/>
      <c r="ME37" s="75"/>
      <c r="MF37" s="75"/>
      <c r="MG37" s="75"/>
      <c r="MH37" s="75"/>
      <c r="MI37" s="75"/>
      <c r="MJ37" s="75"/>
      <c r="MK37" s="75"/>
      <c r="ML37" s="75"/>
      <c r="MM37" s="75"/>
      <c r="MN37" s="75"/>
      <c r="MO37" s="75"/>
      <c r="MP37" s="75"/>
      <c r="MQ37" s="75"/>
      <c r="MR37" s="75"/>
      <c r="MS37" s="75"/>
      <c r="MT37" s="75"/>
      <c r="MU37" s="75"/>
      <c r="MV37" s="75"/>
      <c r="MW37" s="75"/>
      <c r="MX37" s="75"/>
      <c r="MY37" s="75"/>
      <c r="MZ37" s="75"/>
      <c r="NA37" s="75"/>
      <c r="NB37" s="75"/>
      <c r="NC37" s="75"/>
      <c r="ND37" s="75"/>
      <c r="NE37" s="75"/>
      <c r="NF37" s="75"/>
      <c r="NG37" s="75"/>
      <c r="NH37" s="75"/>
      <c r="NI37" s="75"/>
      <c r="NJ37" s="75"/>
      <c r="NK37" s="75"/>
      <c r="NL37" s="75"/>
      <c r="NM37" s="75"/>
      <c r="NN37" s="75"/>
      <c r="NO37" s="75"/>
      <c r="NP37" s="75"/>
      <c r="NQ37" s="75"/>
      <c r="NR37" s="75"/>
      <c r="NS37" s="75"/>
      <c r="NT37" s="75"/>
      <c r="NU37" s="75"/>
      <c r="NV37" s="75"/>
      <c r="NW37" s="75"/>
      <c r="NX37" s="75"/>
      <c r="NY37" s="75"/>
      <c r="NZ37" s="75"/>
      <c r="OA37" s="75"/>
      <c r="OB37" s="75"/>
      <c r="OC37" s="75"/>
      <c r="OD37" s="75"/>
      <c r="OE37" s="75"/>
      <c r="OF37" s="75"/>
      <c r="OG37" s="75"/>
      <c r="OH37" s="75"/>
      <c r="OI37" s="75"/>
      <c r="OJ37" s="75"/>
      <c r="OK37" s="75"/>
      <c r="OL37" s="75"/>
      <c r="OM37" s="75"/>
      <c r="ON37" s="75"/>
      <c r="OO37" s="75"/>
      <c r="OP37" s="75"/>
      <c r="OQ37" s="75"/>
      <c r="OR37" s="75"/>
      <c r="OS37" s="75"/>
      <c r="OT37" s="75"/>
      <c r="OU37" s="75"/>
      <c r="OV37" s="75"/>
      <c r="OW37" s="75"/>
      <c r="OX37" s="75"/>
      <c r="OY37" s="75"/>
      <c r="OZ37" s="75"/>
      <c r="PA37" s="75"/>
      <c r="PB37" s="75"/>
      <c r="PC37" s="75"/>
      <c r="PD37" s="75"/>
      <c r="PE37" s="75"/>
      <c r="PF37" s="75"/>
      <c r="PG37" s="75"/>
      <c r="PH37" s="75"/>
      <c r="PI37" s="75"/>
      <c r="PJ37" s="75"/>
      <c r="PK37" s="75"/>
      <c r="PL37" s="75"/>
      <c r="PM37" s="75"/>
      <c r="PN37" s="75"/>
      <c r="PO37" s="75"/>
      <c r="PP37" s="75"/>
      <c r="PQ37" s="75"/>
      <c r="PR37" s="75"/>
      <c r="PS37" s="75"/>
    </row>
    <row r="38" spans="1:435" s="8" customFormat="1" ht="16.5" customHeight="1" x14ac:dyDescent="0.25">
      <c r="A38" s="40">
        <v>28</v>
      </c>
      <c r="B38" s="18" t="s">
        <v>243</v>
      </c>
      <c r="C38" s="18" t="s">
        <v>244</v>
      </c>
      <c r="D38" s="18" t="s">
        <v>66</v>
      </c>
      <c r="E38" s="47" t="s">
        <v>253</v>
      </c>
      <c r="F38" s="18" t="s">
        <v>70</v>
      </c>
      <c r="G38" s="20" t="s">
        <v>114</v>
      </c>
      <c r="H38" s="26">
        <v>45595</v>
      </c>
      <c r="I38" s="52" t="s">
        <v>268</v>
      </c>
      <c r="J38" s="52"/>
      <c r="K38" s="64">
        <v>12000</v>
      </c>
      <c r="L38" s="87">
        <v>0</v>
      </c>
      <c r="M38" s="87">
        <v>0</v>
      </c>
      <c r="N38" s="87">
        <v>0</v>
      </c>
      <c r="O38" s="87">
        <v>0</v>
      </c>
      <c r="P38" s="87">
        <v>0</v>
      </c>
      <c r="Q38" s="87">
        <v>0</v>
      </c>
      <c r="R38" s="87">
        <v>0</v>
      </c>
      <c r="S38" s="87">
        <v>0</v>
      </c>
      <c r="T38" s="87">
        <f t="shared" ref="T38:T43" si="21">M38+N38+P38</f>
        <v>0</v>
      </c>
      <c r="U38" s="120">
        <f t="shared" ref="U38:U43" si="22">K38-S38</f>
        <v>12000</v>
      </c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  <c r="IQ38" s="76"/>
      <c r="IR38" s="76"/>
      <c r="IS38" s="76"/>
      <c r="IT38" s="76"/>
      <c r="IU38" s="76"/>
      <c r="IV38" s="76"/>
      <c r="IW38" s="76"/>
      <c r="IX38" s="76"/>
      <c r="IY38" s="76"/>
      <c r="IZ38" s="76"/>
      <c r="JA38" s="76"/>
      <c r="JB38" s="76"/>
      <c r="JC38" s="76"/>
      <c r="JD38" s="76"/>
      <c r="JE38" s="76"/>
      <c r="JF38" s="76"/>
      <c r="JG38" s="76"/>
      <c r="JH38" s="76"/>
      <c r="JI38" s="76"/>
      <c r="JJ38" s="76"/>
      <c r="JK38" s="76"/>
      <c r="JL38" s="76"/>
      <c r="JM38" s="76"/>
      <c r="JN38" s="76"/>
      <c r="JO38" s="76"/>
      <c r="JP38" s="76"/>
      <c r="JQ38" s="76"/>
      <c r="JR38" s="76"/>
      <c r="JS38" s="76"/>
      <c r="JT38" s="76"/>
      <c r="JU38" s="76"/>
      <c r="JV38" s="76"/>
      <c r="JW38" s="76"/>
      <c r="JX38" s="76"/>
      <c r="JY38" s="76"/>
      <c r="JZ38" s="76"/>
      <c r="KA38" s="76"/>
      <c r="KB38" s="76"/>
      <c r="KC38" s="76"/>
      <c r="KD38" s="76"/>
      <c r="KE38" s="76"/>
      <c r="KF38" s="76"/>
      <c r="KG38" s="76"/>
      <c r="KH38" s="76"/>
      <c r="KI38" s="76"/>
      <c r="KJ38" s="76"/>
      <c r="KK38" s="76"/>
      <c r="KL38" s="76"/>
      <c r="KM38" s="76"/>
      <c r="KN38" s="76"/>
      <c r="KO38" s="76"/>
      <c r="KP38" s="76"/>
      <c r="KQ38" s="76"/>
      <c r="KR38" s="76"/>
      <c r="KS38" s="76"/>
      <c r="KT38" s="76"/>
      <c r="KU38" s="76"/>
      <c r="KV38" s="76"/>
      <c r="KW38" s="76"/>
      <c r="KX38" s="76"/>
      <c r="KY38" s="76"/>
      <c r="KZ38" s="76"/>
      <c r="LA38" s="76"/>
      <c r="LB38" s="76"/>
      <c r="LC38" s="76"/>
      <c r="LD38" s="76"/>
      <c r="LE38" s="76"/>
      <c r="LF38" s="76"/>
      <c r="LG38" s="76"/>
      <c r="LH38" s="76"/>
      <c r="LI38" s="76"/>
      <c r="LJ38" s="76"/>
      <c r="LK38" s="76"/>
      <c r="LL38" s="76"/>
      <c r="LM38" s="76"/>
      <c r="LN38" s="76"/>
      <c r="LO38" s="76"/>
      <c r="LP38" s="76"/>
      <c r="LQ38" s="76"/>
      <c r="LR38" s="76"/>
      <c r="LS38" s="76"/>
      <c r="LT38" s="76"/>
      <c r="LU38" s="76"/>
      <c r="LV38" s="76"/>
      <c r="LW38" s="76"/>
      <c r="LX38" s="76"/>
      <c r="LY38" s="76"/>
      <c r="LZ38" s="76"/>
      <c r="MA38" s="76"/>
      <c r="MB38" s="76"/>
      <c r="MC38" s="76"/>
      <c r="MD38" s="76"/>
      <c r="ME38" s="76"/>
      <c r="MF38" s="76"/>
      <c r="MG38" s="76"/>
      <c r="MH38" s="76"/>
      <c r="MI38" s="76"/>
      <c r="MJ38" s="76"/>
      <c r="MK38" s="76"/>
      <c r="ML38" s="76"/>
      <c r="MM38" s="76"/>
      <c r="MN38" s="76"/>
      <c r="MO38" s="76"/>
      <c r="MP38" s="76"/>
      <c r="MQ38" s="76"/>
      <c r="MR38" s="76"/>
      <c r="MS38" s="76"/>
      <c r="MT38" s="76"/>
      <c r="MU38" s="76"/>
      <c r="MV38" s="76"/>
      <c r="MW38" s="76"/>
      <c r="MX38" s="76"/>
      <c r="MY38" s="76"/>
      <c r="MZ38" s="76"/>
      <c r="NA38" s="76"/>
      <c r="NB38" s="76"/>
      <c r="NC38" s="76"/>
      <c r="ND38" s="76"/>
      <c r="NE38" s="76"/>
      <c r="NF38" s="76"/>
      <c r="NG38" s="76"/>
      <c r="NH38" s="76"/>
      <c r="NI38" s="76"/>
      <c r="NJ38" s="76"/>
      <c r="NK38" s="76"/>
      <c r="NL38" s="76"/>
      <c r="NM38" s="76"/>
      <c r="NN38" s="76"/>
      <c r="NO38" s="76"/>
      <c r="NP38" s="76"/>
      <c r="NQ38" s="76"/>
      <c r="NR38" s="76"/>
      <c r="NS38" s="76"/>
      <c r="NT38" s="76"/>
      <c r="NU38" s="76"/>
      <c r="NV38" s="76"/>
      <c r="NW38" s="76"/>
      <c r="NX38" s="76"/>
      <c r="NY38" s="76"/>
      <c r="NZ38" s="76"/>
      <c r="OA38" s="76"/>
      <c r="OB38" s="76"/>
      <c r="OC38" s="76"/>
      <c r="OD38" s="76"/>
      <c r="OE38" s="76"/>
      <c r="OF38" s="76"/>
      <c r="OG38" s="76"/>
      <c r="OH38" s="76"/>
      <c r="OI38" s="76"/>
      <c r="OJ38" s="76"/>
      <c r="OK38" s="76"/>
      <c r="OL38" s="76"/>
      <c r="OM38" s="76"/>
      <c r="ON38" s="76"/>
      <c r="OO38" s="76"/>
      <c r="OP38" s="76"/>
      <c r="OQ38" s="76"/>
      <c r="OR38" s="76"/>
      <c r="OS38" s="76"/>
      <c r="OT38" s="76"/>
      <c r="OU38" s="76"/>
      <c r="OV38" s="76"/>
      <c r="OW38" s="76"/>
      <c r="OX38" s="76"/>
      <c r="OY38" s="76"/>
      <c r="OZ38" s="76"/>
      <c r="PA38" s="76"/>
      <c r="PB38" s="76"/>
      <c r="PC38" s="76"/>
      <c r="PD38" s="76"/>
      <c r="PE38" s="76"/>
      <c r="PF38" s="76"/>
      <c r="PG38" s="76"/>
      <c r="PH38" s="76"/>
      <c r="PI38" s="76"/>
      <c r="PJ38" s="76"/>
      <c r="PK38" s="76"/>
      <c r="PL38" s="76"/>
      <c r="PM38" s="76"/>
      <c r="PN38" s="76"/>
      <c r="PO38" s="76"/>
      <c r="PP38" s="76"/>
      <c r="PQ38" s="76"/>
      <c r="PR38" s="76"/>
      <c r="PS38" s="76"/>
    </row>
    <row r="39" spans="1:435" s="6" customFormat="1" ht="16.5" customHeight="1" x14ac:dyDescent="0.25">
      <c r="A39" s="40">
        <v>29</v>
      </c>
      <c r="B39" s="18" t="s">
        <v>196</v>
      </c>
      <c r="C39" s="18" t="s">
        <v>197</v>
      </c>
      <c r="D39" s="47" t="s">
        <v>61</v>
      </c>
      <c r="E39" s="18" t="s">
        <v>168</v>
      </c>
      <c r="F39" s="18" t="s">
        <v>70</v>
      </c>
      <c r="G39" s="20" t="s">
        <v>114</v>
      </c>
      <c r="H39" s="23">
        <v>45390</v>
      </c>
      <c r="I39" s="52" t="s">
        <v>268</v>
      </c>
      <c r="J39" s="52"/>
      <c r="K39" s="64">
        <v>10000</v>
      </c>
      <c r="L39" s="87">
        <f>K39*2.87%</f>
        <v>287</v>
      </c>
      <c r="M39" s="87">
        <f>K39*7.1%</f>
        <v>709.99999999999989</v>
      </c>
      <c r="N39" s="87">
        <f>(K39*1.2)/100</f>
        <v>120</v>
      </c>
      <c r="O39" s="87">
        <f>K39*3.04%</f>
        <v>304</v>
      </c>
      <c r="P39" s="87">
        <f>K39*7.09%</f>
        <v>709</v>
      </c>
      <c r="Q39" s="87">
        <v>0</v>
      </c>
      <c r="R39" s="87">
        <f>SUM(L39:Q39)</f>
        <v>2130</v>
      </c>
      <c r="S39" s="87">
        <f>L39+O39+Q39</f>
        <v>591</v>
      </c>
      <c r="T39" s="87">
        <f t="shared" si="21"/>
        <v>1539</v>
      </c>
      <c r="U39" s="120">
        <f t="shared" si="22"/>
        <v>9409</v>
      </c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  <c r="HP39" s="75"/>
      <c r="HQ39" s="75"/>
      <c r="HR39" s="75"/>
      <c r="HS39" s="75"/>
      <c r="HT39" s="75"/>
      <c r="HU39" s="75"/>
      <c r="HV39" s="75"/>
      <c r="HW39" s="75"/>
      <c r="HX39" s="75"/>
      <c r="HY39" s="75"/>
      <c r="HZ39" s="75"/>
      <c r="IA39" s="75"/>
      <c r="IB39" s="75"/>
      <c r="IC39" s="75"/>
      <c r="ID39" s="75"/>
      <c r="IE39" s="75"/>
      <c r="IF39" s="75"/>
      <c r="IG39" s="75"/>
      <c r="IH39" s="75"/>
      <c r="II39" s="75"/>
      <c r="IJ39" s="75"/>
      <c r="IK39" s="75"/>
      <c r="IL39" s="75"/>
      <c r="IM39" s="75"/>
      <c r="IN39" s="75"/>
      <c r="IO39" s="75"/>
      <c r="IP39" s="75"/>
      <c r="IQ39" s="75"/>
      <c r="IR39" s="75"/>
      <c r="IS39" s="75"/>
      <c r="IT39" s="75"/>
      <c r="IU39" s="75"/>
      <c r="IV39" s="75"/>
      <c r="IW39" s="75"/>
      <c r="IX39" s="75"/>
      <c r="IY39" s="75"/>
      <c r="IZ39" s="75"/>
      <c r="JA39" s="75"/>
      <c r="JB39" s="75"/>
      <c r="JC39" s="75"/>
      <c r="JD39" s="75"/>
      <c r="JE39" s="75"/>
      <c r="JF39" s="75"/>
      <c r="JG39" s="75"/>
      <c r="JH39" s="75"/>
      <c r="JI39" s="75"/>
      <c r="JJ39" s="75"/>
      <c r="JK39" s="75"/>
      <c r="JL39" s="75"/>
      <c r="JM39" s="75"/>
      <c r="JN39" s="75"/>
      <c r="JO39" s="75"/>
      <c r="JP39" s="75"/>
      <c r="JQ39" s="75"/>
      <c r="JR39" s="75"/>
      <c r="JS39" s="75"/>
      <c r="JT39" s="75"/>
      <c r="JU39" s="75"/>
      <c r="JV39" s="75"/>
      <c r="JW39" s="75"/>
      <c r="JX39" s="75"/>
      <c r="JY39" s="75"/>
      <c r="JZ39" s="75"/>
      <c r="KA39" s="75"/>
      <c r="KB39" s="75"/>
      <c r="KC39" s="75"/>
      <c r="KD39" s="75"/>
      <c r="KE39" s="75"/>
      <c r="KF39" s="75"/>
      <c r="KG39" s="75"/>
      <c r="KH39" s="75"/>
      <c r="KI39" s="75"/>
      <c r="KJ39" s="75"/>
      <c r="KK39" s="75"/>
      <c r="KL39" s="75"/>
      <c r="KM39" s="75"/>
      <c r="KN39" s="75"/>
      <c r="KO39" s="75"/>
      <c r="KP39" s="75"/>
      <c r="KQ39" s="75"/>
      <c r="KR39" s="75"/>
      <c r="KS39" s="75"/>
      <c r="KT39" s="75"/>
      <c r="KU39" s="75"/>
      <c r="KV39" s="75"/>
      <c r="KW39" s="75"/>
      <c r="KX39" s="75"/>
      <c r="KY39" s="75"/>
      <c r="KZ39" s="75"/>
      <c r="LA39" s="75"/>
      <c r="LB39" s="75"/>
      <c r="LC39" s="75"/>
      <c r="LD39" s="75"/>
      <c r="LE39" s="75"/>
      <c r="LF39" s="75"/>
      <c r="LG39" s="75"/>
      <c r="LH39" s="75"/>
      <c r="LI39" s="75"/>
      <c r="LJ39" s="75"/>
      <c r="LK39" s="75"/>
      <c r="LL39" s="75"/>
      <c r="LM39" s="75"/>
      <c r="LN39" s="75"/>
      <c r="LO39" s="75"/>
      <c r="LP39" s="75"/>
      <c r="LQ39" s="75"/>
      <c r="LR39" s="75"/>
      <c r="LS39" s="75"/>
      <c r="LT39" s="75"/>
      <c r="LU39" s="75"/>
      <c r="LV39" s="75"/>
      <c r="LW39" s="75"/>
      <c r="LX39" s="75"/>
      <c r="LY39" s="75"/>
      <c r="LZ39" s="75"/>
      <c r="MA39" s="75"/>
      <c r="MB39" s="75"/>
      <c r="MC39" s="75"/>
      <c r="MD39" s="75"/>
      <c r="ME39" s="75"/>
      <c r="MF39" s="75"/>
      <c r="MG39" s="75"/>
      <c r="MH39" s="75"/>
      <c r="MI39" s="75"/>
      <c r="MJ39" s="75"/>
      <c r="MK39" s="75"/>
      <c r="ML39" s="75"/>
      <c r="MM39" s="75"/>
      <c r="MN39" s="75"/>
      <c r="MO39" s="75"/>
      <c r="MP39" s="75"/>
      <c r="MQ39" s="75"/>
      <c r="MR39" s="75"/>
      <c r="MS39" s="75"/>
      <c r="MT39" s="75"/>
      <c r="MU39" s="75"/>
      <c r="MV39" s="75"/>
      <c r="MW39" s="75"/>
      <c r="MX39" s="75"/>
      <c r="MY39" s="75"/>
      <c r="MZ39" s="75"/>
      <c r="NA39" s="75"/>
      <c r="NB39" s="75"/>
      <c r="NC39" s="75"/>
      <c r="ND39" s="75"/>
      <c r="NE39" s="75"/>
      <c r="NF39" s="75"/>
      <c r="NG39" s="75"/>
      <c r="NH39" s="75"/>
      <c r="NI39" s="75"/>
      <c r="NJ39" s="75"/>
      <c r="NK39" s="75"/>
      <c r="NL39" s="75"/>
      <c r="NM39" s="75"/>
      <c r="NN39" s="75"/>
      <c r="NO39" s="75"/>
      <c r="NP39" s="75"/>
      <c r="NQ39" s="75"/>
      <c r="NR39" s="75"/>
      <c r="NS39" s="75"/>
      <c r="NT39" s="75"/>
      <c r="NU39" s="75"/>
      <c r="NV39" s="75"/>
      <c r="NW39" s="75"/>
      <c r="NX39" s="75"/>
      <c r="NY39" s="75"/>
      <c r="NZ39" s="75"/>
      <c r="OA39" s="75"/>
      <c r="OB39" s="75"/>
      <c r="OC39" s="75"/>
      <c r="OD39" s="75"/>
      <c r="OE39" s="75"/>
      <c r="OF39" s="75"/>
      <c r="OG39" s="75"/>
      <c r="OH39" s="75"/>
      <c r="OI39" s="75"/>
      <c r="OJ39" s="75"/>
      <c r="OK39" s="75"/>
      <c r="OL39" s="75"/>
      <c r="OM39" s="75"/>
      <c r="ON39" s="75"/>
      <c r="OO39" s="75"/>
      <c r="OP39" s="75"/>
      <c r="OQ39" s="75"/>
      <c r="OR39" s="75"/>
      <c r="OS39" s="75"/>
      <c r="OT39" s="75"/>
      <c r="OU39" s="75"/>
      <c r="OV39" s="75"/>
      <c r="OW39" s="75"/>
      <c r="OX39" s="75"/>
      <c r="OY39" s="75"/>
      <c r="OZ39" s="75"/>
      <c r="PA39" s="75"/>
      <c r="PB39" s="75"/>
      <c r="PC39" s="75"/>
      <c r="PD39" s="75"/>
      <c r="PE39" s="75"/>
      <c r="PF39" s="75"/>
      <c r="PG39" s="75"/>
      <c r="PH39" s="75"/>
      <c r="PI39" s="75"/>
      <c r="PJ39" s="75"/>
      <c r="PK39" s="75"/>
      <c r="PL39" s="75"/>
      <c r="PM39" s="75"/>
      <c r="PN39" s="75"/>
      <c r="PO39" s="75"/>
      <c r="PP39" s="75"/>
      <c r="PQ39" s="75"/>
      <c r="PR39" s="75"/>
      <c r="PS39" s="75"/>
    </row>
    <row r="40" spans="1:435" s="6" customFormat="1" ht="13.5" customHeight="1" x14ac:dyDescent="0.25">
      <c r="A40" s="40">
        <v>30</v>
      </c>
      <c r="B40" s="18" t="s">
        <v>208</v>
      </c>
      <c r="C40" s="18" t="s">
        <v>209</v>
      </c>
      <c r="D40" s="18" t="s">
        <v>65</v>
      </c>
      <c r="E40" s="18" t="s">
        <v>239</v>
      </c>
      <c r="F40" s="18" t="s">
        <v>70</v>
      </c>
      <c r="G40" s="20" t="s">
        <v>114</v>
      </c>
      <c r="H40" s="26">
        <v>45443</v>
      </c>
      <c r="I40" s="52" t="s">
        <v>268</v>
      </c>
      <c r="J40" s="52"/>
      <c r="K40" s="64">
        <v>10000</v>
      </c>
      <c r="L40" s="88">
        <f>K40*2.87%</f>
        <v>287</v>
      </c>
      <c r="M40" s="87">
        <f>K40*7.1%</f>
        <v>709.99999999999989</v>
      </c>
      <c r="N40" s="87">
        <f>(K40*1.2)/100</f>
        <v>120</v>
      </c>
      <c r="O40" s="87">
        <f>K40*3.04%</f>
        <v>304</v>
      </c>
      <c r="P40" s="87">
        <f>K40*7.09%</f>
        <v>709</v>
      </c>
      <c r="Q40" s="87">
        <v>0</v>
      </c>
      <c r="R40" s="87">
        <f>SUM(L40:Q40)</f>
        <v>2130</v>
      </c>
      <c r="S40" s="87">
        <f>L40+O40+Q40</f>
        <v>591</v>
      </c>
      <c r="T40" s="87">
        <f t="shared" si="21"/>
        <v>1539</v>
      </c>
      <c r="U40" s="120">
        <f t="shared" si="22"/>
        <v>9409</v>
      </c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75"/>
      <c r="HS40" s="75"/>
      <c r="HT40" s="75"/>
      <c r="HU40" s="75"/>
      <c r="HV40" s="75"/>
      <c r="HW40" s="75"/>
      <c r="HX40" s="75"/>
      <c r="HY40" s="75"/>
      <c r="HZ40" s="75"/>
      <c r="IA40" s="75"/>
      <c r="IB40" s="75"/>
      <c r="IC40" s="75"/>
      <c r="ID40" s="75"/>
      <c r="IE40" s="75"/>
      <c r="IF40" s="75"/>
      <c r="IG40" s="75"/>
      <c r="IH40" s="75"/>
      <c r="II40" s="75"/>
      <c r="IJ40" s="75"/>
      <c r="IK40" s="75"/>
      <c r="IL40" s="75"/>
      <c r="IM40" s="75"/>
      <c r="IN40" s="75"/>
      <c r="IO40" s="75"/>
      <c r="IP40" s="75"/>
      <c r="IQ40" s="75"/>
      <c r="IR40" s="75"/>
      <c r="IS40" s="75"/>
      <c r="IT40" s="75"/>
      <c r="IU40" s="75"/>
      <c r="IV40" s="75"/>
      <c r="IW40" s="75"/>
      <c r="IX40" s="75"/>
      <c r="IY40" s="75"/>
      <c r="IZ40" s="75"/>
      <c r="JA40" s="75"/>
      <c r="JB40" s="75"/>
      <c r="JC40" s="75"/>
      <c r="JD40" s="75"/>
      <c r="JE40" s="75"/>
      <c r="JF40" s="75"/>
      <c r="JG40" s="75"/>
      <c r="JH40" s="75"/>
      <c r="JI40" s="75"/>
      <c r="JJ40" s="75"/>
      <c r="JK40" s="75"/>
      <c r="JL40" s="75"/>
      <c r="JM40" s="75"/>
      <c r="JN40" s="75"/>
      <c r="JO40" s="75"/>
      <c r="JP40" s="75"/>
      <c r="JQ40" s="75"/>
      <c r="JR40" s="75"/>
      <c r="JS40" s="75"/>
      <c r="JT40" s="75"/>
      <c r="JU40" s="75"/>
      <c r="JV40" s="75"/>
      <c r="JW40" s="75"/>
      <c r="JX40" s="75"/>
      <c r="JY40" s="75"/>
      <c r="JZ40" s="75"/>
      <c r="KA40" s="75"/>
      <c r="KB40" s="75"/>
      <c r="KC40" s="75"/>
      <c r="KD40" s="75"/>
      <c r="KE40" s="75"/>
      <c r="KF40" s="75"/>
      <c r="KG40" s="75"/>
      <c r="KH40" s="75"/>
      <c r="KI40" s="75"/>
      <c r="KJ40" s="75"/>
      <c r="KK40" s="75"/>
      <c r="KL40" s="75"/>
      <c r="KM40" s="75"/>
      <c r="KN40" s="75"/>
      <c r="KO40" s="75"/>
      <c r="KP40" s="75"/>
      <c r="KQ40" s="75"/>
      <c r="KR40" s="75"/>
      <c r="KS40" s="75"/>
      <c r="KT40" s="75"/>
      <c r="KU40" s="75"/>
      <c r="KV40" s="75"/>
      <c r="KW40" s="75"/>
      <c r="KX40" s="75"/>
      <c r="KY40" s="75"/>
      <c r="KZ40" s="75"/>
      <c r="LA40" s="75"/>
      <c r="LB40" s="75"/>
      <c r="LC40" s="75"/>
      <c r="LD40" s="75"/>
      <c r="LE40" s="75"/>
      <c r="LF40" s="75"/>
      <c r="LG40" s="75"/>
      <c r="LH40" s="75"/>
      <c r="LI40" s="75"/>
      <c r="LJ40" s="75"/>
      <c r="LK40" s="75"/>
      <c r="LL40" s="75"/>
      <c r="LM40" s="75"/>
      <c r="LN40" s="75"/>
      <c r="LO40" s="75"/>
      <c r="LP40" s="75"/>
      <c r="LQ40" s="75"/>
      <c r="LR40" s="75"/>
      <c r="LS40" s="75"/>
      <c r="LT40" s="75"/>
      <c r="LU40" s="75"/>
      <c r="LV40" s="75"/>
      <c r="LW40" s="75"/>
      <c r="LX40" s="75"/>
      <c r="LY40" s="75"/>
      <c r="LZ40" s="75"/>
      <c r="MA40" s="75"/>
      <c r="MB40" s="75"/>
      <c r="MC40" s="75"/>
      <c r="MD40" s="75"/>
      <c r="ME40" s="75"/>
      <c r="MF40" s="75"/>
      <c r="MG40" s="75"/>
      <c r="MH40" s="75"/>
      <c r="MI40" s="75"/>
      <c r="MJ40" s="75"/>
      <c r="MK40" s="75"/>
      <c r="ML40" s="75"/>
      <c r="MM40" s="75"/>
      <c r="MN40" s="75"/>
      <c r="MO40" s="75"/>
      <c r="MP40" s="75"/>
      <c r="MQ40" s="75"/>
      <c r="MR40" s="75"/>
      <c r="MS40" s="75"/>
      <c r="MT40" s="75"/>
      <c r="MU40" s="75"/>
      <c r="MV40" s="75"/>
      <c r="MW40" s="75"/>
      <c r="MX40" s="75"/>
      <c r="MY40" s="75"/>
      <c r="MZ40" s="75"/>
      <c r="NA40" s="75"/>
      <c r="NB40" s="75"/>
      <c r="NC40" s="75"/>
      <c r="ND40" s="75"/>
      <c r="NE40" s="75"/>
      <c r="NF40" s="75"/>
      <c r="NG40" s="75"/>
      <c r="NH40" s="75"/>
      <c r="NI40" s="75"/>
      <c r="NJ40" s="75"/>
      <c r="NK40" s="75"/>
      <c r="NL40" s="75"/>
      <c r="NM40" s="75"/>
      <c r="NN40" s="75"/>
      <c r="NO40" s="75"/>
      <c r="NP40" s="75"/>
      <c r="NQ40" s="75"/>
      <c r="NR40" s="75"/>
      <c r="NS40" s="75"/>
      <c r="NT40" s="75"/>
      <c r="NU40" s="75"/>
      <c r="NV40" s="75"/>
      <c r="NW40" s="75"/>
      <c r="NX40" s="75"/>
      <c r="NY40" s="75"/>
      <c r="NZ40" s="75"/>
      <c r="OA40" s="75"/>
      <c r="OB40" s="75"/>
      <c r="OC40" s="75"/>
      <c r="OD40" s="75"/>
      <c r="OE40" s="75"/>
      <c r="OF40" s="75"/>
      <c r="OG40" s="75"/>
      <c r="OH40" s="75"/>
      <c r="OI40" s="75"/>
      <c r="OJ40" s="75"/>
      <c r="OK40" s="75"/>
      <c r="OL40" s="75"/>
      <c r="OM40" s="75"/>
      <c r="ON40" s="75"/>
      <c r="OO40" s="75"/>
      <c r="OP40" s="75"/>
      <c r="OQ40" s="75"/>
      <c r="OR40" s="75"/>
      <c r="OS40" s="75"/>
      <c r="OT40" s="75"/>
      <c r="OU40" s="75"/>
      <c r="OV40" s="75"/>
      <c r="OW40" s="75"/>
      <c r="OX40" s="75"/>
      <c r="OY40" s="75"/>
      <c r="OZ40" s="75"/>
      <c r="PA40" s="75"/>
      <c r="PB40" s="75"/>
      <c r="PC40" s="75"/>
      <c r="PD40" s="75"/>
      <c r="PE40" s="75"/>
      <c r="PF40" s="75"/>
      <c r="PG40" s="75"/>
      <c r="PH40" s="75"/>
      <c r="PI40" s="75"/>
      <c r="PJ40" s="75"/>
      <c r="PK40" s="75"/>
      <c r="PL40" s="75"/>
      <c r="PM40" s="75"/>
      <c r="PN40" s="75"/>
      <c r="PO40" s="75"/>
      <c r="PP40" s="75"/>
      <c r="PQ40" s="75"/>
      <c r="PR40" s="75"/>
      <c r="PS40" s="75"/>
    </row>
    <row r="41" spans="1:435" s="8" customFormat="1" ht="16.5" customHeight="1" x14ac:dyDescent="0.25">
      <c r="A41" s="40">
        <v>31</v>
      </c>
      <c r="B41" s="58" t="s">
        <v>281</v>
      </c>
      <c r="C41" s="58" t="s">
        <v>282</v>
      </c>
      <c r="D41" s="58" t="s">
        <v>85</v>
      </c>
      <c r="E41" s="59" t="s">
        <v>291</v>
      </c>
      <c r="F41" s="18" t="s">
        <v>70</v>
      </c>
      <c r="G41" s="57" t="s">
        <v>116</v>
      </c>
      <c r="H41" s="34" t="s">
        <v>273</v>
      </c>
      <c r="I41" s="68" t="s">
        <v>268</v>
      </c>
      <c r="J41" s="52"/>
      <c r="K41" s="84">
        <v>15000</v>
      </c>
      <c r="L41" s="87">
        <f>K41*2.87%</f>
        <v>430.5</v>
      </c>
      <c r="M41" s="87">
        <f>K41*7.1%</f>
        <v>1065</v>
      </c>
      <c r="N41" s="87">
        <f>(K41*1.2)/100</f>
        <v>180</v>
      </c>
      <c r="O41" s="87">
        <f>K41*3.04%</f>
        <v>456</v>
      </c>
      <c r="P41" s="87">
        <f>K41*7.09%</f>
        <v>1063.5</v>
      </c>
      <c r="Q41" s="87">
        <v>0</v>
      </c>
      <c r="R41" s="87">
        <f>SUM(L41:Q41)</f>
        <v>3195</v>
      </c>
      <c r="S41" s="87">
        <f>L41+O41+Q41</f>
        <v>886.5</v>
      </c>
      <c r="T41" s="87">
        <f t="shared" si="21"/>
        <v>2308.5</v>
      </c>
      <c r="U41" s="120">
        <f t="shared" si="22"/>
        <v>14113.5</v>
      </c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  <c r="IQ41" s="76"/>
      <c r="IR41" s="76"/>
      <c r="IS41" s="76"/>
      <c r="IT41" s="76"/>
      <c r="IU41" s="76"/>
      <c r="IV41" s="76"/>
      <c r="IW41" s="76"/>
      <c r="IX41" s="76"/>
      <c r="IY41" s="76"/>
      <c r="IZ41" s="76"/>
      <c r="JA41" s="76"/>
      <c r="JB41" s="76"/>
      <c r="JC41" s="76"/>
      <c r="JD41" s="76"/>
      <c r="JE41" s="76"/>
      <c r="JF41" s="76"/>
      <c r="JG41" s="76"/>
      <c r="JH41" s="76"/>
      <c r="JI41" s="76"/>
      <c r="JJ41" s="76"/>
      <c r="JK41" s="76"/>
      <c r="JL41" s="76"/>
      <c r="JM41" s="76"/>
      <c r="JN41" s="76"/>
      <c r="JO41" s="76"/>
      <c r="JP41" s="76"/>
      <c r="JQ41" s="76"/>
      <c r="JR41" s="76"/>
      <c r="JS41" s="76"/>
      <c r="JT41" s="76"/>
      <c r="JU41" s="76"/>
      <c r="JV41" s="76"/>
      <c r="JW41" s="76"/>
      <c r="JX41" s="76"/>
      <c r="JY41" s="76"/>
      <c r="JZ41" s="76"/>
      <c r="KA41" s="76"/>
      <c r="KB41" s="76"/>
      <c r="KC41" s="76"/>
      <c r="KD41" s="76"/>
      <c r="KE41" s="76"/>
      <c r="KF41" s="76"/>
      <c r="KG41" s="76"/>
      <c r="KH41" s="76"/>
      <c r="KI41" s="76"/>
      <c r="KJ41" s="76"/>
      <c r="KK41" s="76"/>
      <c r="KL41" s="76"/>
      <c r="KM41" s="76"/>
      <c r="KN41" s="76"/>
      <c r="KO41" s="76"/>
      <c r="KP41" s="76"/>
      <c r="KQ41" s="76"/>
      <c r="KR41" s="76"/>
      <c r="KS41" s="76"/>
      <c r="KT41" s="76"/>
      <c r="KU41" s="76"/>
      <c r="KV41" s="76"/>
      <c r="KW41" s="76"/>
      <c r="KX41" s="76"/>
      <c r="KY41" s="76"/>
      <c r="KZ41" s="76"/>
      <c r="LA41" s="76"/>
      <c r="LB41" s="76"/>
      <c r="LC41" s="76"/>
      <c r="LD41" s="76"/>
      <c r="LE41" s="76"/>
      <c r="LF41" s="76"/>
      <c r="LG41" s="76"/>
      <c r="LH41" s="76"/>
      <c r="LI41" s="76"/>
      <c r="LJ41" s="76"/>
      <c r="LK41" s="76"/>
      <c r="LL41" s="76"/>
      <c r="LM41" s="76"/>
      <c r="LN41" s="76"/>
      <c r="LO41" s="76"/>
      <c r="LP41" s="76"/>
      <c r="LQ41" s="76"/>
      <c r="LR41" s="76"/>
      <c r="LS41" s="76"/>
      <c r="LT41" s="76"/>
      <c r="LU41" s="76"/>
      <c r="LV41" s="76"/>
      <c r="LW41" s="76"/>
      <c r="LX41" s="76"/>
      <c r="LY41" s="76"/>
      <c r="LZ41" s="76"/>
      <c r="MA41" s="76"/>
      <c r="MB41" s="76"/>
      <c r="MC41" s="76"/>
      <c r="MD41" s="76"/>
      <c r="ME41" s="76"/>
      <c r="MF41" s="76"/>
      <c r="MG41" s="76"/>
      <c r="MH41" s="76"/>
      <c r="MI41" s="76"/>
      <c r="MJ41" s="76"/>
      <c r="MK41" s="76"/>
      <c r="ML41" s="76"/>
      <c r="MM41" s="76"/>
      <c r="MN41" s="76"/>
      <c r="MO41" s="76"/>
      <c r="MP41" s="76"/>
      <c r="MQ41" s="76"/>
      <c r="MR41" s="76"/>
      <c r="MS41" s="76"/>
      <c r="MT41" s="76"/>
      <c r="MU41" s="76"/>
      <c r="MV41" s="76"/>
      <c r="MW41" s="76"/>
      <c r="MX41" s="76"/>
      <c r="MY41" s="76"/>
      <c r="MZ41" s="76"/>
      <c r="NA41" s="76"/>
      <c r="NB41" s="76"/>
      <c r="NC41" s="76"/>
      <c r="ND41" s="76"/>
      <c r="NE41" s="76"/>
      <c r="NF41" s="76"/>
      <c r="NG41" s="76"/>
      <c r="NH41" s="76"/>
      <c r="NI41" s="76"/>
      <c r="NJ41" s="76"/>
      <c r="NK41" s="76"/>
      <c r="NL41" s="76"/>
      <c r="NM41" s="76"/>
      <c r="NN41" s="76"/>
      <c r="NO41" s="76"/>
      <c r="NP41" s="76"/>
      <c r="NQ41" s="76"/>
      <c r="NR41" s="76"/>
      <c r="NS41" s="76"/>
      <c r="NT41" s="76"/>
      <c r="NU41" s="76"/>
      <c r="NV41" s="76"/>
      <c r="NW41" s="76"/>
      <c r="NX41" s="76"/>
      <c r="NY41" s="76"/>
      <c r="NZ41" s="76"/>
      <c r="OA41" s="76"/>
      <c r="OB41" s="76"/>
      <c r="OC41" s="76"/>
      <c r="OD41" s="76"/>
      <c r="OE41" s="76"/>
      <c r="OF41" s="76"/>
      <c r="OG41" s="76"/>
      <c r="OH41" s="76"/>
      <c r="OI41" s="76"/>
      <c r="OJ41" s="76"/>
      <c r="OK41" s="76"/>
      <c r="OL41" s="76"/>
      <c r="OM41" s="76"/>
      <c r="ON41" s="76"/>
      <c r="OO41" s="76"/>
      <c r="OP41" s="76"/>
      <c r="OQ41" s="76"/>
      <c r="OR41" s="76"/>
      <c r="OS41" s="76"/>
      <c r="OT41" s="76"/>
      <c r="OU41" s="76"/>
      <c r="OV41" s="76"/>
      <c r="OW41" s="76"/>
      <c r="OX41" s="76"/>
      <c r="OY41" s="76"/>
      <c r="OZ41" s="76"/>
      <c r="PA41" s="76"/>
      <c r="PB41" s="76"/>
      <c r="PC41" s="76"/>
      <c r="PD41" s="76"/>
      <c r="PE41" s="76"/>
      <c r="PF41" s="76"/>
      <c r="PG41" s="76"/>
      <c r="PH41" s="76"/>
      <c r="PI41" s="76"/>
      <c r="PJ41" s="76"/>
      <c r="PK41" s="76"/>
      <c r="PL41" s="76"/>
      <c r="PM41" s="76"/>
      <c r="PN41" s="76"/>
      <c r="PO41" s="76"/>
      <c r="PP41" s="76"/>
      <c r="PQ41" s="76"/>
      <c r="PR41" s="76"/>
      <c r="PS41" s="76"/>
    </row>
    <row r="42" spans="1:435" s="8" customFormat="1" ht="16.5" customHeight="1" x14ac:dyDescent="0.25">
      <c r="A42" s="40">
        <v>32</v>
      </c>
      <c r="B42" s="24" t="s">
        <v>128</v>
      </c>
      <c r="C42" s="24" t="s">
        <v>129</v>
      </c>
      <c r="D42" s="19" t="s">
        <v>61</v>
      </c>
      <c r="E42" s="19" t="s">
        <v>59</v>
      </c>
      <c r="F42" s="19" t="s">
        <v>70</v>
      </c>
      <c r="G42" s="20" t="s">
        <v>114</v>
      </c>
      <c r="H42" s="21">
        <v>44682</v>
      </c>
      <c r="I42" s="52" t="s">
        <v>270</v>
      </c>
      <c r="J42" s="52"/>
      <c r="K42" s="85">
        <v>10000</v>
      </c>
      <c r="L42" s="87">
        <f>K42*2.87%</f>
        <v>287</v>
      </c>
      <c r="M42" s="87">
        <f>K42*7.1%</f>
        <v>709.99999999999989</v>
      </c>
      <c r="N42" s="87">
        <f>(K42*1.2)/100</f>
        <v>120</v>
      </c>
      <c r="O42" s="87">
        <f>K42*3.04%</f>
        <v>304</v>
      </c>
      <c r="P42" s="87">
        <f>K42*7.09%</f>
        <v>709</v>
      </c>
      <c r="Q42" s="87">
        <v>0</v>
      </c>
      <c r="R42" s="87">
        <f>SUM(L42:Q42)</f>
        <v>2130</v>
      </c>
      <c r="S42" s="87">
        <f>L42+O42+Q42</f>
        <v>591</v>
      </c>
      <c r="T42" s="87">
        <f t="shared" si="21"/>
        <v>1539</v>
      </c>
      <c r="U42" s="120">
        <f t="shared" si="22"/>
        <v>9409</v>
      </c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  <c r="IQ42" s="76"/>
      <c r="IR42" s="76"/>
      <c r="IS42" s="76"/>
      <c r="IT42" s="76"/>
      <c r="IU42" s="76"/>
      <c r="IV42" s="76"/>
      <c r="IW42" s="76"/>
      <c r="IX42" s="76"/>
      <c r="IY42" s="76"/>
      <c r="IZ42" s="76"/>
      <c r="JA42" s="76"/>
      <c r="JB42" s="76"/>
      <c r="JC42" s="76"/>
      <c r="JD42" s="76"/>
      <c r="JE42" s="76"/>
      <c r="JF42" s="76"/>
      <c r="JG42" s="76"/>
      <c r="JH42" s="76"/>
      <c r="JI42" s="76"/>
      <c r="JJ42" s="76"/>
      <c r="JK42" s="76"/>
      <c r="JL42" s="76"/>
      <c r="JM42" s="76"/>
      <c r="JN42" s="76"/>
      <c r="JO42" s="76"/>
      <c r="JP42" s="76"/>
      <c r="JQ42" s="76"/>
      <c r="JR42" s="76"/>
      <c r="JS42" s="76"/>
      <c r="JT42" s="76"/>
      <c r="JU42" s="76"/>
      <c r="JV42" s="76"/>
      <c r="JW42" s="76"/>
      <c r="JX42" s="76"/>
      <c r="JY42" s="76"/>
      <c r="JZ42" s="76"/>
      <c r="KA42" s="76"/>
      <c r="KB42" s="76"/>
      <c r="KC42" s="76"/>
      <c r="KD42" s="76"/>
      <c r="KE42" s="76"/>
      <c r="KF42" s="76"/>
      <c r="KG42" s="76"/>
      <c r="KH42" s="76"/>
      <c r="KI42" s="76"/>
      <c r="KJ42" s="76"/>
      <c r="KK42" s="76"/>
      <c r="KL42" s="76"/>
      <c r="KM42" s="76"/>
      <c r="KN42" s="76"/>
      <c r="KO42" s="76"/>
      <c r="KP42" s="76"/>
      <c r="KQ42" s="76"/>
      <c r="KR42" s="76"/>
      <c r="KS42" s="76"/>
      <c r="KT42" s="76"/>
      <c r="KU42" s="76"/>
      <c r="KV42" s="76"/>
      <c r="KW42" s="76"/>
      <c r="KX42" s="76"/>
      <c r="KY42" s="76"/>
      <c r="KZ42" s="76"/>
      <c r="LA42" s="76"/>
      <c r="LB42" s="76"/>
      <c r="LC42" s="76"/>
      <c r="LD42" s="76"/>
      <c r="LE42" s="76"/>
      <c r="LF42" s="76"/>
      <c r="LG42" s="76"/>
      <c r="LH42" s="76"/>
      <c r="LI42" s="76"/>
      <c r="LJ42" s="76"/>
      <c r="LK42" s="76"/>
      <c r="LL42" s="76"/>
      <c r="LM42" s="76"/>
      <c r="LN42" s="76"/>
      <c r="LO42" s="76"/>
      <c r="LP42" s="76"/>
      <c r="LQ42" s="76"/>
      <c r="LR42" s="76"/>
      <c r="LS42" s="76"/>
      <c r="LT42" s="76"/>
      <c r="LU42" s="76"/>
      <c r="LV42" s="76"/>
      <c r="LW42" s="76"/>
      <c r="LX42" s="76"/>
      <c r="LY42" s="76"/>
      <c r="LZ42" s="76"/>
      <c r="MA42" s="76"/>
      <c r="MB42" s="76"/>
      <c r="MC42" s="76"/>
      <c r="MD42" s="76"/>
      <c r="ME42" s="76"/>
      <c r="MF42" s="76"/>
      <c r="MG42" s="76"/>
      <c r="MH42" s="76"/>
      <c r="MI42" s="76"/>
      <c r="MJ42" s="76"/>
      <c r="MK42" s="76"/>
      <c r="ML42" s="76"/>
      <c r="MM42" s="76"/>
      <c r="MN42" s="76"/>
      <c r="MO42" s="76"/>
      <c r="MP42" s="76"/>
      <c r="MQ42" s="76"/>
      <c r="MR42" s="76"/>
      <c r="MS42" s="76"/>
      <c r="MT42" s="76"/>
      <c r="MU42" s="76"/>
      <c r="MV42" s="76"/>
      <c r="MW42" s="76"/>
      <c r="MX42" s="76"/>
      <c r="MY42" s="76"/>
      <c r="MZ42" s="76"/>
      <c r="NA42" s="76"/>
      <c r="NB42" s="76"/>
      <c r="NC42" s="76"/>
      <c r="ND42" s="76"/>
      <c r="NE42" s="76"/>
      <c r="NF42" s="76"/>
      <c r="NG42" s="76"/>
      <c r="NH42" s="76"/>
      <c r="NI42" s="76"/>
      <c r="NJ42" s="76"/>
      <c r="NK42" s="76"/>
      <c r="NL42" s="76"/>
      <c r="NM42" s="76"/>
      <c r="NN42" s="76"/>
      <c r="NO42" s="76"/>
      <c r="NP42" s="76"/>
      <c r="NQ42" s="76"/>
      <c r="NR42" s="76"/>
      <c r="NS42" s="76"/>
      <c r="NT42" s="76"/>
      <c r="NU42" s="76"/>
      <c r="NV42" s="76"/>
      <c r="NW42" s="76"/>
      <c r="NX42" s="76"/>
      <c r="NY42" s="76"/>
      <c r="NZ42" s="76"/>
      <c r="OA42" s="76"/>
      <c r="OB42" s="76"/>
      <c r="OC42" s="76"/>
      <c r="OD42" s="76"/>
      <c r="OE42" s="76"/>
      <c r="OF42" s="76"/>
      <c r="OG42" s="76"/>
      <c r="OH42" s="76"/>
      <c r="OI42" s="76"/>
      <c r="OJ42" s="76"/>
      <c r="OK42" s="76"/>
      <c r="OL42" s="76"/>
      <c r="OM42" s="76"/>
      <c r="ON42" s="76"/>
      <c r="OO42" s="76"/>
      <c r="OP42" s="76"/>
      <c r="OQ42" s="76"/>
      <c r="OR42" s="76"/>
      <c r="OS42" s="76"/>
      <c r="OT42" s="76"/>
      <c r="OU42" s="76"/>
      <c r="OV42" s="76"/>
      <c r="OW42" s="76"/>
      <c r="OX42" s="76"/>
      <c r="OY42" s="76"/>
      <c r="OZ42" s="76"/>
      <c r="PA42" s="76"/>
      <c r="PB42" s="76"/>
      <c r="PC42" s="76"/>
      <c r="PD42" s="76"/>
      <c r="PE42" s="76"/>
      <c r="PF42" s="76"/>
      <c r="PG42" s="76"/>
      <c r="PH42" s="76"/>
      <c r="PI42" s="76"/>
      <c r="PJ42" s="76"/>
      <c r="PK42" s="76"/>
      <c r="PL42" s="76"/>
      <c r="PM42" s="76"/>
      <c r="PN42" s="76"/>
      <c r="PO42" s="76"/>
      <c r="PP42" s="76"/>
      <c r="PQ42" s="76"/>
      <c r="PR42" s="76"/>
      <c r="PS42" s="76"/>
    </row>
    <row r="43" spans="1:435" s="6" customFormat="1" ht="16.5" customHeight="1" x14ac:dyDescent="0.25">
      <c r="A43" s="40">
        <v>33</v>
      </c>
      <c r="B43" s="18" t="s">
        <v>227</v>
      </c>
      <c r="C43" s="18" t="s">
        <v>228</v>
      </c>
      <c r="D43" s="18" t="s">
        <v>61</v>
      </c>
      <c r="E43" s="18" t="s">
        <v>229</v>
      </c>
      <c r="F43" s="18" t="s">
        <v>70</v>
      </c>
      <c r="G43" s="20" t="s">
        <v>114</v>
      </c>
      <c r="H43" s="26">
        <v>45568</v>
      </c>
      <c r="I43" s="52" t="s">
        <v>268</v>
      </c>
      <c r="J43" s="52"/>
      <c r="K43" s="64">
        <v>10000</v>
      </c>
      <c r="L43" s="87">
        <f>K43*2.87%</f>
        <v>287</v>
      </c>
      <c r="M43" s="87">
        <f>K43*7.1%</f>
        <v>709.99999999999989</v>
      </c>
      <c r="N43" s="87">
        <f>(K43*1.2)/100</f>
        <v>120</v>
      </c>
      <c r="O43" s="87">
        <f>K43*3.04%</f>
        <v>304</v>
      </c>
      <c r="P43" s="87">
        <f>K43*7.09%</f>
        <v>709</v>
      </c>
      <c r="Q43" s="87">
        <v>0</v>
      </c>
      <c r="R43" s="87">
        <f>SUM(L43:Q43)</f>
        <v>2130</v>
      </c>
      <c r="S43" s="87">
        <f>L43+O43+Q43</f>
        <v>591</v>
      </c>
      <c r="T43" s="87">
        <f t="shared" si="21"/>
        <v>1539</v>
      </c>
      <c r="U43" s="120">
        <f t="shared" si="22"/>
        <v>9409</v>
      </c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  <c r="EO43" s="75"/>
      <c r="EP43" s="75"/>
      <c r="EQ43" s="75"/>
      <c r="ER43" s="75"/>
      <c r="ES43" s="75"/>
      <c r="ET43" s="75"/>
      <c r="EU43" s="75"/>
      <c r="EV43" s="75"/>
      <c r="EW43" s="75"/>
      <c r="EX43" s="75"/>
      <c r="EY43" s="75"/>
      <c r="EZ43" s="75"/>
      <c r="FA43" s="75"/>
      <c r="FB43" s="75"/>
      <c r="FC43" s="75"/>
      <c r="FD43" s="75"/>
      <c r="FE43" s="75"/>
      <c r="FF43" s="75"/>
      <c r="FG43" s="75"/>
      <c r="FH43" s="75"/>
      <c r="FI43" s="75"/>
      <c r="FJ43" s="75"/>
      <c r="FK43" s="75"/>
      <c r="FL43" s="75"/>
      <c r="FM43" s="75"/>
      <c r="FN43" s="75"/>
      <c r="FO43" s="75"/>
      <c r="FP43" s="75"/>
      <c r="FQ43" s="75"/>
      <c r="FR43" s="75"/>
      <c r="FS43" s="75"/>
      <c r="FT43" s="75"/>
      <c r="FU43" s="75"/>
      <c r="FV43" s="75"/>
      <c r="FW43" s="75"/>
      <c r="FX43" s="75"/>
      <c r="FY43" s="75"/>
      <c r="FZ43" s="75"/>
      <c r="GA43" s="75"/>
      <c r="GB43" s="75"/>
      <c r="GC43" s="75"/>
      <c r="GD43" s="75"/>
      <c r="GE43" s="75"/>
      <c r="GF43" s="75"/>
      <c r="GG43" s="75"/>
      <c r="GH43" s="75"/>
      <c r="GI43" s="75"/>
      <c r="GJ43" s="75"/>
      <c r="GK43" s="75"/>
      <c r="GL43" s="75"/>
      <c r="GM43" s="75"/>
      <c r="GN43" s="75"/>
      <c r="GO43" s="75"/>
      <c r="GP43" s="75"/>
      <c r="GQ43" s="75"/>
      <c r="GR43" s="75"/>
      <c r="GS43" s="75"/>
      <c r="GT43" s="75"/>
      <c r="GU43" s="75"/>
      <c r="GV43" s="75"/>
      <c r="GW43" s="75"/>
      <c r="GX43" s="75"/>
      <c r="GY43" s="75"/>
      <c r="GZ43" s="75"/>
      <c r="HA43" s="75"/>
      <c r="HB43" s="75"/>
      <c r="HC43" s="75"/>
      <c r="HD43" s="75"/>
      <c r="HE43" s="75"/>
      <c r="HF43" s="75"/>
      <c r="HG43" s="75"/>
      <c r="HH43" s="75"/>
      <c r="HI43" s="75"/>
      <c r="HJ43" s="75"/>
      <c r="HK43" s="75"/>
      <c r="HL43" s="75"/>
      <c r="HM43" s="75"/>
      <c r="HN43" s="75"/>
      <c r="HO43" s="75"/>
      <c r="HP43" s="75"/>
      <c r="HQ43" s="75"/>
      <c r="HR43" s="75"/>
      <c r="HS43" s="75"/>
      <c r="HT43" s="75"/>
      <c r="HU43" s="75"/>
      <c r="HV43" s="75"/>
      <c r="HW43" s="75"/>
      <c r="HX43" s="75"/>
      <c r="HY43" s="75"/>
      <c r="HZ43" s="75"/>
      <c r="IA43" s="75"/>
      <c r="IB43" s="75"/>
      <c r="IC43" s="75"/>
      <c r="ID43" s="75"/>
      <c r="IE43" s="75"/>
      <c r="IF43" s="75"/>
      <c r="IG43" s="75"/>
      <c r="IH43" s="75"/>
      <c r="II43" s="75"/>
      <c r="IJ43" s="75"/>
      <c r="IK43" s="75"/>
      <c r="IL43" s="75"/>
      <c r="IM43" s="75"/>
      <c r="IN43" s="75"/>
      <c r="IO43" s="75"/>
      <c r="IP43" s="75"/>
      <c r="IQ43" s="75"/>
      <c r="IR43" s="75"/>
      <c r="IS43" s="75"/>
      <c r="IT43" s="75"/>
      <c r="IU43" s="75"/>
      <c r="IV43" s="75"/>
      <c r="IW43" s="75"/>
      <c r="IX43" s="75"/>
      <c r="IY43" s="75"/>
      <c r="IZ43" s="75"/>
      <c r="JA43" s="75"/>
      <c r="JB43" s="75"/>
      <c r="JC43" s="75"/>
      <c r="JD43" s="75"/>
      <c r="JE43" s="75"/>
      <c r="JF43" s="75"/>
      <c r="JG43" s="75"/>
      <c r="JH43" s="75"/>
      <c r="JI43" s="75"/>
      <c r="JJ43" s="75"/>
      <c r="JK43" s="75"/>
      <c r="JL43" s="75"/>
      <c r="JM43" s="75"/>
      <c r="JN43" s="75"/>
      <c r="JO43" s="75"/>
      <c r="JP43" s="75"/>
      <c r="JQ43" s="75"/>
      <c r="JR43" s="75"/>
      <c r="JS43" s="75"/>
      <c r="JT43" s="75"/>
      <c r="JU43" s="75"/>
      <c r="JV43" s="75"/>
      <c r="JW43" s="75"/>
      <c r="JX43" s="75"/>
      <c r="JY43" s="75"/>
      <c r="JZ43" s="75"/>
      <c r="KA43" s="75"/>
      <c r="KB43" s="75"/>
      <c r="KC43" s="75"/>
      <c r="KD43" s="75"/>
      <c r="KE43" s="75"/>
      <c r="KF43" s="75"/>
      <c r="KG43" s="75"/>
      <c r="KH43" s="75"/>
      <c r="KI43" s="75"/>
      <c r="KJ43" s="75"/>
      <c r="KK43" s="75"/>
      <c r="KL43" s="75"/>
      <c r="KM43" s="75"/>
      <c r="KN43" s="75"/>
      <c r="KO43" s="75"/>
      <c r="KP43" s="75"/>
      <c r="KQ43" s="75"/>
      <c r="KR43" s="75"/>
      <c r="KS43" s="75"/>
      <c r="KT43" s="75"/>
      <c r="KU43" s="75"/>
      <c r="KV43" s="75"/>
      <c r="KW43" s="75"/>
      <c r="KX43" s="75"/>
      <c r="KY43" s="75"/>
      <c r="KZ43" s="75"/>
      <c r="LA43" s="75"/>
      <c r="LB43" s="75"/>
      <c r="LC43" s="75"/>
      <c r="LD43" s="75"/>
      <c r="LE43" s="75"/>
      <c r="LF43" s="75"/>
      <c r="LG43" s="75"/>
      <c r="LH43" s="75"/>
      <c r="LI43" s="75"/>
      <c r="LJ43" s="75"/>
      <c r="LK43" s="75"/>
      <c r="LL43" s="75"/>
      <c r="LM43" s="75"/>
      <c r="LN43" s="75"/>
      <c r="LO43" s="75"/>
      <c r="LP43" s="75"/>
      <c r="LQ43" s="75"/>
      <c r="LR43" s="75"/>
      <c r="LS43" s="75"/>
      <c r="LT43" s="75"/>
      <c r="LU43" s="75"/>
      <c r="LV43" s="75"/>
      <c r="LW43" s="75"/>
      <c r="LX43" s="75"/>
      <c r="LY43" s="75"/>
      <c r="LZ43" s="75"/>
      <c r="MA43" s="75"/>
      <c r="MB43" s="75"/>
      <c r="MC43" s="75"/>
      <c r="MD43" s="75"/>
      <c r="ME43" s="75"/>
      <c r="MF43" s="75"/>
      <c r="MG43" s="75"/>
      <c r="MH43" s="75"/>
      <c r="MI43" s="75"/>
      <c r="MJ43" s="75"/>
      <c r="MK43" s="75"/>
      <c r="ML43" s="75"/>
      <c r="MM43" s="75"/>
      <c r="MN43" s="75"/>
      <c r="MO43" s="75"/>
      <c r="MP43" s="75"/>
      <c r="MQ43" s="75"/>
      <c r="MR43" s="75"/>
      <c r="MS43" s="75"/>
      <c r="MT43" s="75"/>
      <c r="MU43" s="75"/>
      <c r="MV43" s="75"/>
      <c r="MW43" s="75"/>
      <c r="MX43" s="75"/>
      <c r="MY43" s="75"/>
      <c r="MZ43" s="75"/>
      <c r="NA43" s="75"/>
      <c r="NB43" s="75"/>
      <c r="NC43" s="75"/>
      <c r="ND43" s="75"/>
      <c r="NE43" s="75"/>
      <c r="NF43" s="75"/>
      <c r="NG43" s="75"/>
      <c r="NH43" s="75"/>
      <c r="NI43" s="75"/>
      <c r="NJ43" s="75"/>
      <c r="NK43" s="75"/>
      <c r="NL43" s="75"/>
      <c r="NM43" s="75"/>
      <c r="NN43" s="75"/>
      <c r="NO43" s="75"/>
      <c r="NP43" s="75"/>
      <c r="NQ43" s="75"/>
      <c r="NR43" s="75"/>
      <c r="NS43" s="75"/>
      <c r="NT43" s="75"/>
      <c r="NU43" s="75"/>
      <c r="NV43" s="75"/>
      <c r="NW43" s="75"/>
      <c r="NX43" s="75"/>
      <c r="NY43" s="75"/>
      <c r="NZ43" s="75"/>
      <c r="OA43" s="75"/>
      <c r="OB43" s="75"/>
      <c r="OC43" s="75"/>
      <c r="OD43" s="75"/>
      <c r="OE43" s="75"/>
      <c r="OF43" s="75"/>
      <c r="OG43" s="75"/>
      <c r="OH43" s="75"/>
      <c r="OI43" s="75"/>
      <c r="OJ43" s="75"/>
      <c r="OK43" s="75"/>
      <c r="OL43" s="75"/>
      <c r="OM43" s="75"/>
      <c r="ON43" s="75"/>
      <c r="OO43" s="75"/>
      <c r="OP43" s="75"/>
      <c r="OQ43" s="75"/>
      <c r="OR43" s="75"/>
      <c r="OS43" s="75"/>
      <c r="OT43" s="75"/>
      <c r="OU43" s="75"/>
      <c r="OV43" s="75"/>
      <c r="OW43" s="75"/>
      <c r="OX43" s="75"/>
      <c r="OY43" s="75"/>
      <c r="OZ43" s="75"/>
      <c r="PA43" s="75"/>
      <c r="PB43" s="75"/>
      <c r="PC43" s="75"/>
      <c r="PD43" s="75"/>
      <c r="PE43" s="75"/>
      <c r="PF43" s="75"/>
      <c r="PG43" s="75"/>
      <c r="PH43" s="75"/>
      <c r="PI43" s="75"/>
      <c r="PJ43" s="75"/>
      <c r="PK43" s="75"/>
      <c r="PL43" s="75"/>
      <c r="PM43" s="75"/>
      <c r="PN43" s="75"/>
      <c r="PO43" s="75"/>
      <c r="PP43" s="75"/>
      <c r="PQ43" s="75"/>
      <c r="PR43" s="75"/>
      <c r="PS43" s="75"/>
    </row>
    <row r="44" spans="1:435" s="6" customFormat="1" ht="17.25" customHeight="1" x14ac:dyDescent="0.25">
      <c r="A44" s="40">
        <v>34</v>
      </c>
      <c r="B44" s="18" t="s">
        <v>308</v>
      </c>
      <c r="C44" s="18" t="s">
        <v>309</v>
      </c>
      <c r="D44" s="18" t="s">
        <v>315</v>
      </c>
      <c r="E44" s="18" t="s">
        <v>316</v>
      </c>
      <c r="F44" s="18" t="s">
        <v>70</v>
      </c>
      <c r="G44" s="57" t="s">
        <v>115</v>
      </c>
      <c r="H44" s="34" t="s">
        <v>310</v>
      </c>
      <c r="I44" s="68" t="s">
        <v>268</v>
      </c>
      <c r="J44" s="94"/>
      <c r="K44" s="112">
        <v>15000</v>
      </c>
      <c r="L44" s="113">
        <v>430.5</v>
      </c>
      <c r="M44" s="113">
        <v>1065</v>
      </c>
      <c r="N44" s="113">
        <v>180</v>
      </c>
      <c r="O44" s="113">
        <v>456</v>
      </c>
      <c r="P44" s="113">
        <v>1063.5</v>
      </c>
      <c r="Q44" s="113">
        <v>0</v>
      </c>
      <c r="R44" s="113">
        <v>3195</v>
      </c>
      <c r="S44" s="113">
        <v>886.5</v>
      </c>
      <c r="T44" s="113">
        <v>2308.5</v>
      </c>
      <c r="U44" s="113">
        <v>14113.5</v>
      </c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  <c r="EO44" s="75"/>
      <c r="EP44" s="75"/>
      <c r="EQ44" s="75"/>
      <c r="ER44" s="75"/>
      <c r="ES44" s="75"/>
      <c r="ET44" s="75"/>
      <c r="EU44" s="75"/>
      <c r="EV44" s="75"/>
      <c r="EW44" s="75"/>
      <c r="EX44" s="75"/>
      <c r="EY44" s="75"/>
      <c r="EZ44" s="75"/>
      <c r="FA44" s="75"/>
      <c r="FB44" s="75"/>
      <c r="FC44" s="75"/>
      <c r="FD44" s="75"/>
      <c r="FE44" s="75"/>
      <c r="FF44" s="75"/>
      <c r="FG44" s="75"/>
      <c r="FH44" s="75"/>
      <c r="FI44" s="75"/>
      <c r="FJ44" s="75"/>
      <c r="FK44" s="75"/>
      <c r="FL44" s="75"/>
      <c r="FM44" s="75"/>
      <c r="FN44" s="75"/>
      <c r="FO44" s="75"/>
      <c r="FP44" s="75"/>
      <c r="FQ44" s="75"/>
      <c r="FR44" s="75"/>
      <c r="FS44" s="75"/>
      <c r="FT44" s="75"/>
      <c r="FU44" s="75"/>
      <c r="FV44" s="75"/>
      <c r="FW44" s="75"/>
      <c r="FX44" s="75"/>
      <c r="FY44" s="75"/>
      <c r="FZ44" s="75"/>
      <c r="GA44" s="75"/>
      <c r="GB44" s="75"/>
      <c r="GC44" s="75"/>
      <c r="GD44" s="75"/>
      <c r="GE44" s="75"/>
      <c r="GF44" s="75"/>
      <c r="GG44" s="75"/>
      <c r="GH44" s="75"/>
      <c r="GI44" s="75"/>
      <c r="GJ44" s="75"/>
      <c r="GK44" s="75"/>
      <c r="GL44" s="75"/>
      <c r="GM44" s="75"/>
      <c r="GN44" s="75"/>
      <c r="GO44" s="75"/>
      <c r="GP44" s="75"/>
      <c r="GQ44" s="75"/>
      <c r="GR44" s="75"/>
      <c r="GS44" s="75"/>
      <c r="GT44" s="75"/>
      <c r="GU44" s="75"/>
      <c r="GV44" s="75"/>
      <c r="GW44" s="75"/>
      <c r="GX44" s="75"/>
      <c r="GY44" s="75"/>
      <c r="GZ44" s="75"/>
      <c r="HA44" s="75"/>
      <c r="HB44" s="75"/>
      <c r="HC44" s="75"/>
      <c r="HD44" s="75"/>
      <c r="HE44" s="75"/>
      <c r="HF44" s="75"/>
      <c r="HG44" s="75"/>
      <c r="HH44" s="75"/>
      <c r="HI44" s="75"/>
      <c r="HJ44" s="75"/>
      <c r="HK44" s="75"/>
      <c r="HL44" s="75"/>
      <c r="HM44" s="75"/>
      <c r="HN44" s="75"/>
      <c r="HO44" s="75"/>
      <c r="HP44" s="75"/>
      <c r="HQ44" s="75"/>
      <c r="HR44" s="75"/>
      <c r="HS44" s="75"/>
      <c r="HT44" s="75"/>
      <c r="HU44" s="75"/>
      <c r="HV44" s="75"/>
      <c r="HW44" s="75"/>
      <c r="HX44" s="75"/>
      <c r="HY44" s="75"/>
      <c r="HZ44" s="75"/>
      <c r="IA44" s="75"/>
      <c r="IB44" s="75"/>
      <c r="IC44" s="75"/>
      <c r="ID44" s="75"/>
      <c r="IE44" s="75"/>
      <c r="IF44" s="75"/>
      <c r="IG44" s="75"/>
      <c r="IH44" s="75"/>
      <c r="II44" s="75"/>
      <c r="IJ44" s="75"/>
      <c r="IK44" s="75"/>
      <c r="IL44" s="75"/>
      <c r="IM44" s="75"/>
      <c r="IN44" s="75"/>
      <c r="IO44" s="75"/>
      <c r="IP44" s="75"/>
      <c r="IQ44" s="75"/>
      <c r="IR44" s="75"/>
      <c r="IS44" s="75"/>
      <c r="IT44" s="75"/>
      <c r="IU44" s="75"/>
      <c r="IV44" s="75"/>
      <c r="IW44" s="75"/>
      <c r="IX44" s="75"/>
      <c r="IY44" s="75"/>
      <c r="IZ44" s="75"/>
      <c r="JA44" s="75"/>
      <c r="JB44" s="75"/>
      <c r="JC44" s="75"/>
      <c r="JD44" s="75"/>
      <c r="JE44" s="75"/>
      <c r="JF44" s="75"/>
      <c r="JG44" s="75"/>
      <c r="JH44" s="75"/>
      <c r="JI44" s="75"/>
      <c r="JJ44" s="75"/>
      <c r="JK44" s="75"/>
      <c r="JL44" s="75"/>
      <c r="JM44" s="75"/>
      <c r="JN44" s="75"/>
      <c r="JO44" s="75"/>
      <c r="JP44" s="75"/>
      <c r="JQ44" s="75"/>
      <c r="JR44" s="75"/>
      <c r="JS44" s="75"/>
      <c r="JT44" s="75"/>
      <c r="JU44" s="75"/>
      <c r="JV44" s="75"/>
      <c r="JW44" s="75"/>
      <c r="JX44" s="75"/>
      <c r="JY44" s="75"/>
      <c r="JZ44" s="75"/>
      <c r="KA44" s="75"/>
      <c r="KB44" s="75"/>
      <c r="KC44" s="75"/>
      <c r="KD44" s="75"/>
      <c r="KE44" s="75"/>
      <c r="KF44" s="75"/>
      <c r="KG44" s="75"/>
      <c r="KH44" s="75"/>
      <c r="KI44" s="75"/>
      <c r="KJ44" s="75"/>
      <c r="KK44" s="75"/>
      <c r="KL44" s="75"/>
      <c r="KM44" s="75"/>
      <c r="KN44" s="75"/>
      <c r="KO44" s="75"/>
      <c r="KP44" s="75"/>
      <c r="KQ44" s="75"/>
      <c r="KR44" s="75"/>
      <c r="KS44" s="75"/>
      <c r="KT44" s="75"/>
      <c r="KU44" s="75"/>
      <c r="KV44" s="75"/>
      <c r="KW44" s="75"/>
      <c r="KX44" s="75"/>
      <c r="KY44" s="75"/>
      <c r="KZ44" s="75"/>
      <c r="LA44" s="75"/>
      <c r="LB44" s="75"/>
      <c r="LC44" s="75"/>
      <c r="LD44" s="75"/>
      <c r="LE44" s="75"/>
      <c r="LF44" s="75"/>
      <c r="LG44" s="75"/>
      <c r="LH44" s="75"/>
      <c r="LI44" s="75"/>
      <c r="LJ44" s="75"/>
      <c r="LK44" s="75"/>
      <c r="LL44" s="75"/>
      <c r="LM44" s="75"/>
      <c r="LN44" s="75"/>
      <c r="LO44" s="75"/>
      <c r="LP44" s="75"/>
      <c r="LQ44" s="75"/>
      <c r="LR44" s="75"/>
      <c r="LS44" s="75"/>
      <c r="LT44" s="75"/>
      <c r="LU44" s="75"/>
      <c r="LV44" s="75"/>
      <c r="LW44" s="75"/>
      <c r="LX44" s="75"/>
      <c r="LY44" s="75"/>
      <c r="LZ44" s="75"/>
      <c r="MA44" s="75"/>
      <c r="MB44" s="75"/>
      <c r="MC44" s="75"/>
      <c r="MD44" s="75"/>
      <c r="ME44" s="75"/>
      <c r="MF44" s="75"/>
      <c r="MG44" s="75"/>
      <c r="MH44" s="75"/>
      <c r="MI44" s="75"/>
      <c r="MJ44" s="75"/>
      <c r="MK44" s="75"/>
      <c r="ML44" s="75"/>
      <c r="MM44" s="75"/>
      <c r="MN44" s="75"/>
      <c r="MO44" s="75"/>
      <c r="MP44" s="75"/>
      <c r="MQ44" s="75"/>
      <c r="MR44" s="75"/>
      <c r="MS44" s="75"/>
      <c r="MT44" s="75"/>
      <c r="MU44" s="75"/>
      <c r="MV44" s="75"/>
      <c r="MW44" s="75"/>
      <c r="MX44" s="75"/>
      <c r="MY44" s="75"/>
      <c r="MZ44" s="75"/>
      <c r="NA44" s="75"/>
      <c r="NB44" s="75"/>
      <c r="NC44" s="75"/>
      <c r="ND44" s="75"/>
      <c r="NE44" s="75"/>
      <c r="NF44" s="75"/>
      <c r="NG44" s="75"/>
      <c r="NH44" s="75"/>
      <c r="NI44" s="75"/>
      <c r="NJ44" s="75"/>
      <c r="NK44" s="75"/>
      <c r="NL44" s="75"/>
      <c r="NM44" s="75"/>
      <c r="NN44" s="75"/>
      <c r="NO44" s="75"/>
      <c r="NP44" s="75"/>
      <c r="NQ44" s="75"/>
      <c r="NR44" s="75"/>
      <c r="NS44" s="75"/>
      <c r="NT44" s="75"/>
      <c r="NU44" s="75"/>
      <c r="NV44" s="75"/>
      <c r="NW44" s="75"/>
      <c r="NX44" s="75"/>
      <c r="NY44" s="75"/>
      <c r="NZ44" s="75"/>
      <c r="OA44" s="75"/>
      <c r="OB44" s="75"/>
      <c r="OC44" s="75"/>
      <c r="OD44" s="75"/>
      <c r="OE44" s="75"/>
      <c r="OF44" s="75"/>
      <c r="OG44" s="75"/>
      <c r="OH44" s="75"/>
      <c r="OI44" s="75"/>
      <c r="OJ44" s="75"/>
      <c r="OK44" s="75"/>
      <c r="OL44" s="75"/>
      <c r="OM44" s="75"/>
      <c r="ON44" s="75"/>
      <c r="OO44" s="75"/>
      <c r="OP44" s="75"/>
      <c r="OQ44" s="75"/>
      <c r="OR44" s="75"/>
      <c r="OS44" s="75"/>
      <c r="OT44" s="75"/>
      <c r="OU44" s="75"/>
      <c r="OV44" s="75"/>
      <c r="OW44" s="75"/>
      <c r="OX44" s="75"/>
      <c r="OY44" s="75"/>
      <c r="OZ44" s="75"/>
      <c r="PA44" s="75"/>
      <c r="PB44" s="75"/>
      <c r="PC44" s="75"/>
      <c r="PD44" s="75"/>
      <c r="PE44" s="75"/>
      <c r="PF44" s="75"/>
      <c r="PG44" s="75"/>
      <c r="PH44" s="75"/>
      <c r="PI44" s="75"/>
      <c r="PJ44" s="75"/>
      <c r="PK44" s="75"/>
      <c r="PL44" s="75"/>
      <c r="PM44" s="75"/>
      <c r="PN44" s="75"/>
      <c r="PO44" s="75"/>
      <c r="PP44" s="75"/>
      <c r="PQ44" s="75"/>
      <c r="PR44" s="75"/>
      <c r="PS44" s="75"/>
    </row>
    <row r="45" spans="1:435" s="6" customFormat="1" ht="16.5" customHeight="1" x14ac:dyDescent="0.25">
      <c r="A45" s="40">
        <v>35</v>
      </c>
      <c r="B45" s="18" t="s">
        <v>146</v>
      </c>
      <c r="C45" s="18" t="s">
        <v>147</v>
      </c>
      <c r="D45" s="18" t="s">
        <v>52</v>
      </c>
      <c r="E45" s="18" t="s">
        <v>289</v>
      </c>
      <c r="F45" s="18" t="s">
        <v>70</v>
      </c>
      <c r="G45" s="20" t="s">
        <v>114</v>
      </c>
      <c r="H45" s="21">
        <v>44866</v>
      </c>
      <c r="I45" s="52" t="s">
        <v>270</v>
      </c>
      <c r="J45" s="52"/>
      <c r="K45" s="64">
        <v>10000</v>
      </c>
      <c r="L45" s="87">
        <f t="shared" ref="L45:L56" si="23">K45*2.87%</f>
        <v>287</v>
      </c>
      <c r="M45" s="87">
        <f t="shared" ref="M45:M56" si="24">K45*7.1%</f>
        <v>709.99999999999989</v>
      </c>
      <c r="N45" s="87">
        <f t="shared" ref="N45:N56" si="25">(K45*1.2)/100</f>
        <v>120</v>
      </c>
      <c r="O45" s="87">
        <f t="shared" ref="O45:O56" si="26">K45*3.04%</f>
        <v>304</v>
      </c>
      <c r="P45" s="87">
        <f t="shared" ref="P45:P56" si="27">K45*7.09%</f>
        <v>709</v>
      </c>
      <c r="Q45" s="87">
        <v>0</v>
      </c>
      <c r="R45" s="87">
        <f t="shared" ref="R45:R56" si="28">SUM(L45:Q45)</f>
        <v>2130</v>
      </c>
      <c r="S45" s="87">
        <f t="shared" ref="S45:S56" si="29">L45+O45+Q45</f>
        <v>591</v>
      </c>
      <c r="T45" s="87">
        <f t="shared" ref="T45:T56" si="30">M45+N45+P45</f>
        <v>1539</v>
      </c>
      <c r="U45" s="120">
        <f t="shared" ref="U45:U56" si="31">K45-S45</f>
        <v>9409</v>
      </c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  <c r="EO45" s="75"/>
      <c r="EP45" s="75"/>
      <c r="EQ45" s="7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5"/>
      <c r="FC45" s="75"/>
      <c r="FD45" s="75"/>
      <c r="FE45" s="75"/>
      <c r="FF45" s="75"/>
      <c r="FG45" s="75"/>
      <c r="FH45" s="75"/>
      <c r="FI45" s="75"/>
      <c r="FJ45" s="75"/>
      <c r="FK45" s="75"/>
      <c r="FL45" s="75"/>
      <c r="FM45" s="75"/>
      <c r="FN45" s="75"/>
      <c r="FO45" s="75"/>
      <c r="FP45" s="75"/>
      <c r="FQ45" s="75"/>
      <c r="FR45" s="75"/>
      <c r="FS45" s="75"/>
      <c r="FT45" s="75"/>
      <c r="FU45" s="75"/>
      <c r="FV45" s="75"/>
      <c r="FW45" s="75"/>
      <c r="FX45" s="75"/>
      <c r="FY45" s="75"/>
      <c r="FZ45" s="75"/>
      <c r="GA45" s="75"/>
      <c r="GB45" s="75"/>
      <c r="GC45" s="75"/>
      <c r="GD45" s="75"/>
      <c r="GE45" s="75"/>
      <c r="GF45" s="75"/>
      <c r="GG45" s="75"/>
      <c r="GH45" s="75"/>
      <c r="GI45" s="75"/>
      <c r="GJ45" s="75"/>
      <c r="GK45" s="75"/>
      <c r="GL45" s="75"/>
      <c r="GM45" s="75"/>
      <c r="GN45" s="75"/>
      <c r="GO45" s="75"/>
      <c r="GP45" s="75"/>
      <c r="GQ45" s="75"/>
      <c r="GR45" s="75"/>
      <c r="GS45" s="75"/>
      <c r="GT45" s="75"/>
      <c r="GU45" s="75"/>
      <c r="GV45" s="75"/>
      <c r="GW45" s="75"/>
      <c r="GX45" s="75"/>
      <c r="GY45" s="75"/>
      <c r="GZ45" s="75"/>
      <c r="HA45" s="75"/>
      <c r="HB45" s="75"/>
      <c r="HC45" s="75"/>
      <c r="HD45" s="75"/>
      <c r="HE45" s="75"/>
      <c r="HF45" s="75"/>
      <c r="HG45" s="75"/>
      <c r="HH45" s="75"/>
      <c r="HI45" s="75"/>
      <c r="HJ45" s="75"/>
      <c r="HK45" s="75"/>
      <c r="HL45" s="75"/>
      <c r="HM45" s="75"/>
      <c r="HN45" s="75"/>
      <c r="HO45" s="75"/>
      <c r="HP45" s="75"/>
      <c r="HQ45" s="75"/>
      <c r="HR45" s="75"/>
      <c r="HS45" s="75"/>
      <c r="HT45" s="75"/>
      <c r="HU45" s="75"/>
      <c r="HV45" s="75"/>
      <c r="HW45" s="75"/>
      <c r="HX45" s="75"/>
      <c r="HY45" s="75"/>
      <c r="HZ45" s="75"/>
      <c r="IA45" s="75"/>
      <c r="IB45" s="75"/>
      <c r="IC45" s="75"/>
      <c r="ID45" s="75"/>
      <c r="IE45" s="75"/>
      <c r="IF45" s="75"/>
      <c r="IG45" s="75"/>
      <c r="IH45" s="75"/>
      <c r="II45" s="75"/>
      <c r="IJ45" s="75"/>
      <c r="IK45" s="75"/>
      <c r="IL45" s="75"/>
      <c r="IM45" s="75"/>
      <c r="IN45" s="75"/>
      <c r="IO45" s="75"/>
      <c r="IP45" s="75"/>
      <c r="IQ45" s="75"/>
      <c r="IR45" s="75"/>
      <c r="IS45" s="75"/>
      <c r="IT45" s="75"/>
      <c r="IU45" s="75"/>
      <c r="IV45" s="75"/>
      <c r="IW45" s="75"/>
      <c r="IX45" s="75"/>
      <c r="IY45" s="75"/>
      <c r="IZ45" s="75"/>
      <c r="JA45" s="75"/>
      <c r="JB45" s="75"/>
      <c r="JC45" s="75"/>
      <c r="JD45" s="75"/>
      <c r="JE45" s="75"/>
      <c r="JF45" s="75"/>
      <c r="JG45" s="75"/>
      <c r="JH45" s="75"/>
      <c r="JI45" s="75"/>
      <c r="JJ45" s="75"/>
      <c r="JK45" s="75"/>
      <c r="JL45" s="75"/>
      <c r="JM45" s="75"/>
      <c r="JN45" s="75"/>
      <c r="JO45" s="75"/>
      <c r="JP45" s="75"/>
      <c r="JQ45" s="75"/>
      <c r="JR45" s="75"/>
      <c r="JS45" s="75"/>
      <c r="JT45" s="75"/>
      <c r="JU45" s="75"/>
      <c r="JV45" s="75"/>
      <c r="JW45" s="75"/>
      <c r="JX45" s="75"/>
      <c r="JY45" s="75"/>
      <c r="JZ45" s="75"/>
      <c r="KA45" s="75"/>
      <c r="KB45" s="75"/>
      <c r="KC45" s="75"/>
      <c r="KD45" s="75"/>
      <c r="KE45" s="75"/>
      <c r="KF45" s="75"/>
      <c r="KG45" s="75"/>
      <c r="KH45" s="75"/>
      <c r="KI45" s="75"/>
      <c r="KJ45" s="75"/>
      <c r="KK45" s="75"/>
      <c r="KL45" s="75"/>
      <c r="KM45" s="75"/>
      <c r="KN45" s="75"/>
      <c r="KO45" s="75"/>
      <c r="KP45" s="75"/>
      <c r="KQ45" s="75"/>
      <c r="KR45" s="75"/>
      <c r="KS45" s="75"/>
      <c r="KT45" s="75"/>
      <c r="KU45" s="75"/>
      <c r="KV45" s="75"/>
      <c r="KW45" s="75"/>
      <c r="KX45" s="75"/>
      <c r="KY45" s="75"/>
      <c r="KZ45" s="75"/>
      <c r="LA45" s="75"/>
      <c r="LB45" s="75"/>
      <c r="LC45" s="75"/>
      <c r="LD45" s="75"/>
      <c r="LE45" s="75"/>
      <c r="LF45" s="75"/>
      <c r="LG45" s="75"/>
      <c r="LH45" s="75"/>
      <c r="LI45" s="75"/>
      <c r="LJ45" s="75"/>
      <c r="LK45" s="75"/>
      <c r="LL45" s="75"/>
      <c r="LM45" s="75"/>
      <c r="LN45" s="75"/>
      <c r="LO45" s="75"/>
      <c r="LP45" s="75"/>
      <c r="LQ45" s="75"/>
      <c r="LR45" s="75"/>
      <c r="LS45" s="75"/>
      <c r="LT45" s="75"/>
      <c r="LU45" s="75"/>
      <c r="LV45" s="75"/>
      <c r="LW45" s="75"/>
      <c r="LX45" s="75"/>
      <c r="LY45" s="75"/>
      <c r="LZ45" s="75"/>
      <c r="MA45" s="75"/>
      <c r="MB45" s="75"/>
      <c r="MC45" s="75"/>
      <c r="MD45" s="75"/>
      <c r="ME45" s="75"/>
      <c r="MF45" s="75"/>
      <c r="MG45" s="75"/>
      <c r="MH45" s="75"/>
      <c r="MI45" s="75"/>
      <c r="MJ45" s="75"/>
      <c r="MK45" s="75"/>
      <c r="ML45" s="75"/>
      <c r="MM45" s="75"/>
      <c r="MN45" s="75"/>
      <c r="MO45" s="75"/>
      <c r="MP45" s="75"/>
      <c r="MQ45" s="75"/>
      <c r="MR45" s="75"/>
      <c r="MS45" s="75"/>
      <c r="MT45" s="75"/>
      <c r="MU45" s="75"/>
      <c r="MV45" s="75"/>
      <c r="MW45" s="75"/>
      <c r="MX45" s="75"/>
      <c r="MY45" s="75"/>
      <c r="MZ45" s="75"/>
      <c r="NA45" s="75"/>
      <c r="NB45" s="75"/>
      <c r="NC45" s="75"/>
      <c r="ND45" s="75"/>
      <c r="NE45" s="75"/>
      <c r="NF45" s="75"/>
      <c r="NG45" s="75"/>
      <c r="NH45" s="75"/>
      <c r="NI45" s="75"/>
      <c r="NJ45" s="75"/>
      <c r="NK45" s="75"/>
      <c r="NL45" s="75"/>
      <c r="NM45" s="75"/>
      <c r="NN45" s="75"/>
      <c r="NO45" s="75"/>
      <c r="NP45" s="75"/>
      <c r="NQ45" s="75"/>
      <c r="NR45" s="75"/>
      <c r="NS45" s="75"/>
      <c r="NT45" s="75"/>
      <c r="NU45" s="75"/>
      <c r="NV45" s="75"/>
      <c r="NW45" s="75"/>
      <c r="NX45" s="75"/>
      <c r="NY45" s="75"/>
      <c r="NZ45" s="75"/>
      <c r="OA45" s="75"/>
      <c r="OB45" s="75"/>
      <c r="OC45" s="75"/>
      <c r="OD45" s="75"/>
      <c r="OE45" s="75"/>
      <c r="OF45" s="75"/>
      <c r="OG45" s="75"/>
      <c r="OH45" s="75"/>
      <c r="OI45" s="75"/>
      <c r="OJ45" s="75"/>
      <c r="OK45" s="75"/>
      <c r="OL45" s="75"/>
      <c r="OM45" s="75"/>
      <c r="ON45" s="75"/>
      <c r="OO45" s="75"/>
      <c r="OP45" s="75"/>
      <c r="OQ45" s="75"/>
      <c r="OR45" s="75"/>
      <c r="OS45" s="75"/>
      <c r="OT45" s="75"/>
      <c r="OU45" s="75"/>
      <c r="OV45" s="75"/>
      <c r="OW45" s="75"/>
      <c r="OX45" s="75"/>
      <c r="OY45" s="75"/>
      <c r="OZ45" s="75"/>
      <c r="PA45" s="75"/>
      <c r="PB45" s="75"/>
      <c r="PC45" s="75"/>
      <c r="PD45" s="75"/>
      <c r="PE45" s="75"/>
      <c r="PF45" s="75"/>
      <c r="PG45" s="75"/>
      <c r="PH45" s="75"/>
      <c r="PI45" s="75"/>
      <c r="PJ45" s="75"/>
      <c r="PK45" s="75"/>
      <c r="PL45" s="75"/>
      <c r="PM45" s="75"/>
      <c r="PN45" s="75"/>
      <c r="PO45" s="75"/>
      <c r="PP45" s="75"/>
      <c r="PQ45" s="75"/>
      <c r="PR45" s="75"/>
      <c r="PS45" s="75"/>
    </row>
    <row r="46" spans="1:435" s="8" customFormat="1" ht="16.5" customHeight="1" x14ac:dyDescent="0.25">
      <c r="A46" s="40">
        <v>36</v>
      </c>
      <c r="B46" s="18" t="s">
        <v>175</v>
      </c>
      <c r="C46" s="18" t="s">
        <v>176</v>
      </c>
      <c r="D46" s="18" t="s">
        <v>61</v>
      </c>
      <c r="E46" s="18" t="s">
        <v>51</v>
      </c>
      <c r="F46" s="18" t="s">
        <v>70</v>
      </c>
      <c r="G46" s="20" t="s">
        <v>114</v>
      </c>
      <c r="H46" s="23">
        <v>44940</v>
      </c>
      <c r="I46" s="52" t="s">
        <v>270</v>
      </c>
      <c r="J46" s="52"/>
      <c r="K46" s="64">
        <v>10000</v>
      </c>
      <c r="L46" s="87">
        <f t="shared" si="23"/>
        <v>287</v>
      </c>
      <c r="M46" s="87">
        <f t="shared" si="24"/>
        <v>709.99999999999989</v>
      </c>
      <c r="N46" s="87">
        <f t="shared" si="25"/>
        <v>120</v>
      </c>
      <c r="O46" s="87">
        <f t="shared" si="26"/>
        <v>304</v>
      </c>
      <c r="P46" s="87">
        <f t="shared" si="27"/>
        <v>709</v>
      </c>
      <c r="Q46" s="87">
        <v>0</v>
      </c>
      <c r="R46" s="87">
        <f t="shared" si="28"/>
        <v>2130</v>
      </c>
      <c r="S46" s="87">
        <f t="shared" si="29"/>
        <v>591</v>
      </c>
      <c r="T46" s="87">
        <f t="shared" si="30"/>
        <v>1539</v>
      </c>
      <c r="U46" s="120">
        <f t="shared" si="31"/>
        <v>9409</v>
      </c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  <c r="EO46" s="75"/>
      <c r="EP46" s="75"/>
      <c r="EQ46" s="75"/>
      <c r="ER46" s="75"/>
      <c r="ES46" s="75"/>
      <c r="ET46" s="75"/>
      <c r="EU46" s="75"/>
      <c r="EV46" s="75"/>
      <c r="EW46" s="75"/>
      <c r="EX46" s="75"/>
      <c r="EY46" s="75"/>
      <c r="EZ46" s="75"/>
      <c r="FA46" s="75"/>
      <c r="FB46" s="75"/>
      <c r="FC46" s="75"/>
      <c r="FD46" s="75"/>
      <c r="FE46" s="75"/>
      <c r="FF46" s="75"/>
      <c r="FG46" s="75"/>
      <c r="FH46" s="75"/>
      <c r="FI46" s="75"/>
      <c r="FJ46" s="75"/>
      <c r="FK46" s="75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  <c r="HX46" s="76"/>
      <c r="HY46" s="76"/>
      <c r="HZ46" s="76"/>
      <c r="IA46" s="76"/>
      <c r="IB46" s="76"/>
      <c r="IC46" s="76"/>
      <c r="ID46" s="76"/>
      <c r="IE46" s="76"/>
      <c r="IF46" s="76"/>
      <c r="IG46" s="76"/>
      <c r="IH46" s="76"/>
      <c r="II46" s="76"/>
      <c r="IJ46" s="76"/>
      <c r="IK46" s="76"/>
      <c r="IL46" s="76"/>
      <c r="IM46" s="76"/>
      <c r="IN46" s="76"/>
      <c r="IO46" s="76"/>
      <c r="IP46" s="76"/>
      <c r="IQ46" s="76"/>
      <c r="IR46" s="76"/>
      <c r="IS46" s="76"/>
      <c r="IT46" s="76"/>
      <c r="IU46" s="76"/>
      <c r="IV46" s="76"/>
      <c r="IW46" s="76"/>
      <c r="IX46" s="76"/>
      <c r="IY46" s="76"/>
      <c r="IZ46" s="76"/>
      <c r="JA46" s="76"/>
      <c r="JB46" s="76"/>
      <c r="JC46" s="76"/>
      <c r="JD46" s="76"/>
      <c r="JE46" s="76"/>
      <c r="JF46" s="76"/>
      <c r="JG46" s="76"/>
      <c r="JH46" s="76"/>
      <c r="JI46" s="76"/>
      <c r="JJ46" s="76"/>
      <c r="JK46" s="76"/>
      <c r="JL46" s="76"/>
      <c r="JM46" s="76"/>
      <c r="JN46" s="76"/>
      <c r="JO46" s="76"/>
      <c r="JP46" s="76"/>
      <c r="JQ46" s="76"/>
      <c r="JR46" s="76"/>
      <c r="JS46" s="76"/>
      <c r="JT46" s="76"/>
      <c r="JU46" s="76"/>
      <c r="JV46" s="76"/>
      <c r="JW46" s="76"/>
      <c r="JX46" s="76"/>
      <c r="JY46" s="76"/>
      <c r="JZ46" s="76"/>
      <c r="KA46" s="76"/>
      <c r="KB46" s="76"/>
      <c r="KC46" s="76"/>
      <c r="KD46" s="76"/>
      <c r="KE46" s="76"/>
      <c r="KF46" s="76"/>
      <c r="KG46" s="76"/>
      <c r="KH46" s="76"/>
      <c r="KI46" s="76"/>
      <c r="KJ46" s="76"/>
      <c r="KK46" s="76"/>
      <c r="KL46" s="76"/>
      <c r="KM46" s="76"/>
      <c r="KN46" s="76"/>
      <c r="KO46" s="76"/>
      <c r="KP46" s="76"/>
      <c r="KQ46" s="76"/>
      <c r="KR46" s="76"/>
      <c r="KS46" s="76"/>
      <c r="KT46" s="76"/>
      <c r="KU46" s="76"/>
      <c r="KV46" s="76"/>
      <c r="KW46" s="76"/>
      <c r="KX46" s="76"/>
      <c r="KY46" s="76"/>
      <c r="KZ46" s="76"/>
      <c r="LA46" s="76"/>
      <c r="LB46" s="76"/>
      <c r="LC46" s="76"/>
      <c r="LD46" s="76"/>
      <c r="LE46" s="76"/>
      <c r="LF46" s="76"/>
      <c r="LG46" s="76"/>
      <c r="LH46" s="76"/>
      <c r="LI46" s="76"/>
      <c r="LJ46" s="76"/>
      <c r="LK46" s="76"/>
      <c r="LL46" s="76"/>
      <c r="LM46" s="76"/>
      <c r="LN46" s="76"/>
      <c r="LO46" s="76"/>
      <c r="LP46" s="76"/>
      <c r="LQ46" s="76"/>
      <c r="LR46" s="76"/>
      <c r="LS46" s="76"/>
      <c r="LT46" s="76"/>
      <c r="LU46" s="76"/>
      <c r="LV46" s="76"/>
      <c r="LW46" s="76"/>
      <c r="LX46" s="76"/>
      <c r="LY46" s="76"/>
      <c r="LZ46" s="76"/>
      <c r="MA46" s="76"/>
      <c r="MB46" s="76"/>
      <c r="MC46" s="76"/>
      <c r="MD46" s="76"/>
      <c r="ME46" s="76"/>
      <c r="MF46" s="76"/>
      <c r="MG46" s="76"/>
      <c r="MH46" s="76"/>
      <c r="MI46" s="76"/>
      <c r="MJ46" s="76"/>
      <c r="MK46" s="76"/>
      <c r="ML46" s="76"/>
      <c r="MM46" s="76"/>
      <c r="MN46" s="76"/>
      <c r="MO46" s="76"/>
      <c r="MP46" s="76"/>
      <c r="MQ46" s="76"/>
      <c r="MR46" s="76"/>
      <c r="MS46" s="76"/>
      <c r="MT46" s="76"/>
      <c r="MU46" s="76"/>
      <c r="MV46" s="76"/>
      <c r="MW46" s="76"/>
      <c r="MX46" s="76"/>
      <c r="MY46" s="76"/>
      <c r="MZ46" s="76"/>
      <c r="NA46" s="76"/>
      <c r="NB46" s="76"/>
      <c r="NC46" s="76"/>
      <c r="ND46" s="76"/>
      <c r="NE46" s="76"/>
      <c r="NF46" s="76"/>
      <c r="NG46" s="76"/>
      <c r="NH46" s="76"/>
      <c r="NI46" s="76"/>
      <c r="NJ46" s="76"/>
      <c r="NK46" s="76"/>
      <c r="NL46" s="76"/>
      <c r="NM46" s="76"/>
      <c r="NN46" s="76"/>
      <c r="NO46" s="76"/>
      <c r="NP46" s="76"/>
      <c r="NQ46" s="76"/>
      <c r="NR46" s="76"/>
      <c r="NS46" s="76"/>
      <c r="NT46" s="76"/>
      <c r="NU46" s="76"/>
      <c r="NV46" s="76"/>
      <c r="NW46" s="76"/>
      <c r="NX46" s="76"/>
      <c r="NY46" s="76"/>
      <c r="NZ46" s="76"/>
      <c r="OA46" s="76"/>
      <c r="OB46" s="76"/>
      <c r="OC46" s="76"/>
      <c r="OD46" s="76"/>
      <c r="OE46" s="76"/>
      <c r="OF46" s="76"/>
      <c r="OG46" s="76"/>
      <c r="OH46" s="76"/>
      <c r="OI46" s="76"/>
      <c r="OJ46" s="76"/>
      <c r="OK46" s="76"/>
      <c r="OL46" s="76"/>
      <c r="OM46" s="76"/>
      <c r="ON46" s="76"/>
      <c r="OO46" s="76"/>
      <c r="OP46" s="76"/>
      <c r="OQ46" s="76"/>
      <c r="OR46" s="76"/>
      <c r="OS46" s="76"/>
      <c r="OT46" s="76"/>
      <c r="OU46" s="76"/>
      <c r="OV46" s="76"/>
      <c r="OW46" s="76"/>
      <c r="OX46" s="76"/>
      <c r="OY46" s="76"/>
      <c r="OZ46" s="76"/>
      <c r="PA46" s="76"/>
      <c r="PB46" s="76"/>
      <c r="PC46" s="76"/>
      <c r="PD46" s="76"/>
      <c r="PE46" s="76"/>
      <c r="PF46" s="76"/>
      <c r="PG46" s="76"/>
      <c r="PH46" s="76"/>
      <c r="PI46" s="76"/>
      <c r="PJ46" s="76"/>
      <c r="PK46" s="76"/>
      <c r="PL46" s="76"/>
      <c r="PM46" s="76"/>
      <c r="PN46" s="76"/>
      <c r="PO46" s="76"/>
      <c r="PP46" s="76"/>
      <c r="PQ46" s="76"/>
      <c r="PR46" s="76"/>
      <c r="PS46" s="76"/>
    </row>
    <row r="47" spans="1:435" s="6" customFormat="1" ht="27" customHeight="1" x14ac:dyDescent="0.25">
      <c r="A47" s="40">
        <v>37</v>
      </c>
      <c r="B47" s="19" t="s">
        <v>191</v>
      </c>
      <c r="C47" s="18" t="s">
        <v>108</v>
      </c>
      <c r="D47" s="19" t="s">
        <v>66</v>
      </c>
      <c r="E47" s="19" t="s">
        <v>113</v>
      </c>
      <c r="F47" s="19" t="s">
        <v>70</v>
      </c>
      <c r="G47" s="20" t="s">
        <v>114</v>
      </c>
      <c r="H47" s="21">
        <v>44531</v>
      </c>
      <c r="I47" s="52" t="s">
        <v>270</v>
      </c>
      <c r="J47" s="52"/>
      <c r="K47" s="64">
        <v>12100</v>
      </c>
      <c r="L47" s="87">
        <f t="shared" si="23"/>
        <v>347.27</v>
      </c>
      <c r="M47" s="87">
        <f t="shared" si="24"/>
        <v>859.09999999999991</v>
      </c>
      <c r="N47" s="87">
        <f t="shared" si="25"/>
        <v>145.19999999999999</v>
      </c>
      <c r="O47" s="87">
        <f t="shared" si="26"/>
        <v>367.84</v>
      </c>
      <c r="P47" s="87">
        <f t="shared" si="27"/>
        <v>857.8900000000001</v>
      </c>
      <c r="Q47" s="87">
        <v>0</v>
      </c>
      <c r="R47" s="87">
        <f t="shared" si="28"/>
        <v>2577.3000000000002</v>
      </c>
      <c r="S47" s="87">
        <f t="shared" si="29"/>
        <v>715.1099999999999</v>
      </c>
      <c r="T47" s="87">
        <f t="shared" si="30"/>
        <v>1862.19</v>
      </c>
      <c r="U47" s="120">
        <f t="shared" si="31"/>
        <v>11384.89</v>
      </c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  <c r="EO47" s="75"/>
      <c r="EP47" s="75"/>
      <c r="EQ47" s="75"/>
      <c r="ER47" s="75"/>
      <c r="ES47" s="75"/>
      <c r="ET47" s="75"/>
      <c r="EU47" s="75"/>
      <c r="EV47" s="75"/>
      <c r="EW47" s="75"/>
      <c r="EX47" s="75"/>
      <c r="EY47" s="75"/>
      <c r="EZ47" s="75"/>
      <c r="FA47" s="75"/>
      <c r="FB47" s="75"/>
      <c r="FC47" s="75"/>
      <c r="FD47" s="75"/>
      <c r="FE47" s="75"/>
      <c r="FF47" s="75"/>
      <c r="FG47" s="75"/>
      <c r="FH47" s="75"/>
      <c r="FI47" s="75"/>
      <c r="FJ47" s="75"/>
      <c r="FK47" s="75"/>
      <c r="FL47" s="75"/>
      <c r="FM47" s="75"/>
      <c r="FN47" s="75"/>
      <c r="FO47" s="75"/>
      <c r="FP47" s="75"/>
      <c r="FQ47" s="75"/>
      <c r="FR47" s="75"/>
      <c r="FS47" s="75"/>
      <c r="FT47" s="75"/>
      <c r="FU47" s="75"/>
      <c r="FV47" s="75"/>
      <c r="FW47" s="75"/>
      <c r="FX47" s="75"/>
      <c r="FY47" s="75"/>
      <c r="FZ47" s="75"/>
      <c r="GA47" s="75"/>
      <c r="GB47" s="75"/>
      <c r="GC47" s="75"/>
      <c r="GD47" s="75"/>
      <c r="GE47" s="75"/>
      <c r="GF47" s="75"/>
      <c r="GG47" s="75"/>
      <c r="GH47" s="75"/>
      <c r="GI47" s="75"/>
      <c r="GJ47" s="75"/>
      <c r="GK47" s="75"/>
      <c r="GL47" s="75"/>
      <c r="GM47" s="75"/>
      <c r="GN47" s="75"/>
      <c r="GO47" s="75"/>
      <c r="GP47" s="75"/>
      <c r="GQ47" s="75"/>
      <c r="GR47" s="75"/>
      <c r="GS47" s="75"/>
      <c r="GT47" s="75"/>
      <c r="GU47" s="75"/>
      <c r="GV47" s="75"/>
      <c r="GW47" s="75"/>
      <c r="GX47" s="75"/>
      <c r="GY47" s="75"/>
      <c r="GZ47" s="75"/>
      <c r="HA47" s="75"/>
      <c r="HB47" s="75"/>
      <c r="HC47" s="75"/>
      <c r="HD47" s="75"/>
      <c r="HE47" s="75"/>
      <c r="HF47" s="75"/>
      <c r="HG47" s="75"/>
      <c r="HH47" s="75"/>
      <c r="HI47" s="75"/>
      <c r="HJ47" s="75"/>
      <c r="HK47" s="75"/>
      <c r="HL47" s="75"/>
      <c r="HM47" s="75"/>
      <c r="HN47" s="75"/>
      <c r="HO47" s="75"/>
      <c r="HP47" s="75"/>
      <c r="HQ47" s="75"/>
      <c r="HR47" s="75"/>
      <c r="HS47" s="75"/>
      <c r="HT47" s="75"/>
      <c r="HU47" s="75"/>
      <c r="HV47" s="75"/>
      <c r="HW47" s="75"/>
      <c r="HX47" s="75"/>
      <c r="HY47" s="75"/>
      <c r="HZ47" s="75"/>
      <c r="IA47" s="75"/>
      <c r="IB47" s="75"/>
      <c r="IC47" s="75"/>
      <c r="ID47" s="75"/>
      <c r="IE47" s="75"/>
      <c r="IF47" s="75"/>
      <c r="IG47" s="75"/>
      <c r="IH47" s="75"/>
      <c r="II47" s="75"/>
      <c r="IJ47" s="75"/>
      <c r="IK47" s="75"/>
      <c r="IL47" s="75"/>
      <c r="IM47" s="75"/>
      <c r="IN47" s="75"/>
      <c r="IO47" s="75"/>
      <c r="IP47" s="75"/>
      <c r="IQ47" s="75"/>
      <c r="IR47" s="75"/>
      <c r="IS47" s="75"/>
      <c r="IT47" s="75"/>
      <c r="IU47" s="75"/>
      <c r="IV47" s="75"/>
      <c r="IW47" s="75"/>
      <c r="IX47" s="75"/>
      <c r="IY47" s="75"/>
      <c r="IZ47" s="75"/>
      <c r="JA47" s="75"/>
      <c r="JB47" s="75"/>
      <c r="JC47" s="75"/>
      <c r="JD47" s="75"/>
      <c r="JE47" s="75"/>
      <c r="JF47" s="75"/>
      <c r="JG47" s="75"/>
      <c r="JH47" s="75"/>
      <c r="JI47" s="75"/>
      <c r="JJ47" s="75"/>
      <c r="JK47" s="75"/>
      <c r="JL47" s="75"/>
      <c r="JM47" s="75"/>
      <c r="JN47" s="75"/>
      <c r="JO47" s="75"/>
      <c r="JP47" s="75"/>
      <c r="JQ47" s="75"/>
      <c r="JR47" s="75"/>
      <c r="JS47" s="75"/>
      <c r="JT47" s="75"/>
      <c r="JU47" s="75"/>
      <c r="JV47" s="75"/>
      <c r="JW47" s="75"/>
      <c r="JX47" s="75"/>
      <c r="JY47" s="75"/>
      <c r="JZ47" s="75"/>
      <c r="KA47" s="75"/>
      <c r="KB47" s="75"/>
      <c r="KC47" s="75"/>
      <c r="KD47" s="75"/>
      <c r="KE47" s="75"/>
      <c r="KF47" s="75"/>
      <c r="KG47" s="75"/>
      <c r="KH47" s="75"/>
      <c r="KI47" s="75"/>
      <c r="KJ47" s="75"/>
      <c r="KK47" s="75"/>
      <c r="KL47" s="75"/>
      <c r="KM47" s="75"/>
      <c r="KN47" s="75"/>
      <c r="KO47" s="75"/>
      <c r="KP47" s="75"/>
      <c r="KQ47" s="75"/>
      <c r="KR47" s="75"/>
      <c r="KS47" s="75"/>
      <c r="KT47" s="75"/>
      <c r="KU47" s="75"/>
      <c r="KV47" s="75"/>
      <c r="KW47" s="75"/>
      <c r="KX47" s="75"/>
      <c r="KY47" s="75"/>
      <c r="KZ47" s="75"/>
      <c r="LA47" s="75"/>
      <c r="LB47" s="75"/>
      <c r="LC47" s="75"/>
      <c r="LD47" s="75"/>
      <c r="LE47" s="75"/>
      <c r="LF47" s="75"/>
      <c r="LG47" s="75"/>
      <c r="LH47" s="75"/>
      <c r="LI47" s="75"/>
      <c r="LJ47" s="75"/>
      <c r="LK47" s="75"/>
      <c r="LL47" s="75"/>
      <c r="LM47" s="75"/>
      <c r="LN47" s="75"/>
      <c r="LO47" s="75"/>
      <c r="LP47" s="75"/>
      <c r="LQ47" s="75"/>
      <c r="LR47" s="75"/>
      <c r="LS47" s="75"/>
      <c r="LT47" s="75"/>
      <c r="LU47" s="75"/>
      <c r="LV47" s="75"/>
      <c r="LW47" s="75"/>
      <c r="LX47" s="75"/>
      <c r="LY47" s="75"/>
      <c r="LZ47" s="75"/>
      <c r="MA47" s="75"/>
      <c r="MB47" s="75"/>
      <c r="MC47" s="75"/>
      <c r="MD47" s="75"/>
      <c r="ME47" s="75"/>
      <c r="MF47" s="75"/>
      <c r="MG47" s="75"/>
      <c r="MH47" s="75"/>
      <c r="MI47" s="75"/>
      <c r="MJ47" s="75"/>
      <c r="MK47" s="75"/>
      <c r="ML47" s="75"/>
      <c r="MM47" s="75"/>
      <c r="MN47" s="75"/>
      <c r="MO47" s="75"/>
      <c r="MP47" s="75"/>
      <c r="MQ47" s="75"/>
      <c r="MR47" s="75"/>
      <c r="MS47" s="75"/>
      <c r="MT47" s="75"/>
      <c r="MU47" s="75"/>
      <c r="MV47" s="75"/>
      <c r="MW47" s="75"/>
      <c r="MX47" s="75"/>
      <c r="MY47" s="75"/>
      <c r="MZ47" s="75"/>
      <c r="NA47" s="75"/>
      <c r="NB47" s="75"/>
      <c r="NC47" s="75"/>
      <c r="ND47" s="75"/>
      <c r="NE47" s="75"/>
      <c r="NF47" s="75"/>
      <c r="NG47" s="75"/>
      <c r="NH47" s="75"/>
      <c r="NI47" s="75"/>
      <c r="NJ47" s="75"/>
      <c r="NK47" s="75"/>
      <c r="NL47" s="75"/>
      <c r="NM47" s="75"/>
      <c r="NN47" s="75"/>
      <c r="NO47" s="75"/>
      <c r="NP47" s="75"/>
      <c r="NQ47" s="75"/>
      <c r="NR47" s="75"/>
      <c r="NS47" s="75"/>
      <c r="NT47" s="75"/>
      <c r="NU47" s="75"/>
      <c r="NV47" s="75"/>
      <c r="NW47" s="75"/>
      <c r="NX47" s="75"/>
      <c r="NY47" s="75"/>
      <c r="NZ47" s="75"/>
      <c r="OA47" s="75"/>
      <c r="OB47" s="75"/>
      <c r="OC47" s="75"/>
      <c r="OD47" s="75"/>
      <c r="OE47" s="75"/>
      <c r="OF47" s="75"/>
      <c r="OG47" s="75"/>
      <c r="OH47" s="75"/>
      <c r="OI47" s="75"/>
      <c r="OJ47" s="75"/>
      <c r="OK47" s="75"/>
      <c r="OL47" s="75"/>
      <c r="OM47" s="75"/>
      <c r="ON47" s="75"/>
      <c r="OO47" s="75"/>
      <c r="OP47" s="75"/>
      <c r="OQ47" s="75"/>
      <c r="OR47" s="75"/>
      <c r="OS47" s="75"/>
      <c r="OT47" s="75"/>
      <c r="OU47" s="75"/>
      <c r="OV47" s="75"/>
      <c r="OW47" s="75"/>
      <c r="OX47" s="75"/>
      <c r="OY47" s="75"/>
      <c r="OZ47" s="75"/>
      <c r="PA47" s="75"/>
      <c r="PB47" s="75"/>
      <c r="PC47" s="75"/>
      <c r="PD47" s="75"/>
      <c r="PE47" s="75"/>
      <c r="PF47" s="75"/>
      <c r="PG47" s="75"/>
      <c r="PH47" s="75"/>
      <c r="PI47" s="75"/>
      <c r="PJ47" s="75"/>
      <c r="PK47" s="75"/>
      <c r="PL47" s="75"/>
      <c r="PM47" s="75"/>
      <c r="PN47" s="75"/>
      <c r="PO47" s="75"/>
      <c r="PP47" s="75"/>
      <c r="PQ47" s="75"/>
      <c r="PR47" s="75"/>
      <c r="PS47" s="75"/>
    </row>
    <row r="48" spans="1:435" s="6" customFormat="1" ht="16.5" customHeight="1" x14ac:dyDescent="0.25">
      <c r="A48" s="40">
        <v>38</v>
      </c>
      <c r="B48" s="19" t="s">
        <v>122</v>
      </c>
      <c r="C48" s="19" t="s">
        <v>123</v>
      </c>
      <c r="D48" s="19" t="s">
        <v>150</v>
      </c>
      <c r="E48" s="19" t="s">
        <v>257</v>
      </c>
      <c r="F48" s="19" t="s">
        <v>70</v>
      </c>
      <c r="G48" s="20" t="s">
        <v>116</v>
      </c>
      <c r="H48" s="21">
        <v>44697</v>
      </c>
      <c r="I48" s="52" t="s">
        <v>270</v>
      </c>
      <c r="J48" s="52"/>
      <c r="K48" s="84">
        <v>13000</v>
      </c>
      <c r="L48" s="87">
        <f t="shared" si="23"/>
        <v>373.1</v>
      </c>
      <c r="M48" s="87">
        <f t="shared" si="24"/>
        <v>922.99999999999989</v>
      </c>
      <c r="N48" s="87">
        <f t="shared" si="25"/>
        <v>156</v>
      </c>
      <c r="O48" s="87">
        <f t="shared" si="26"/>
        <v>395.2</v>
      </c>
      <c r="P48" s="87">
        <f t="shared" si="27"/>
        <v>921.7</v>
      </c>
      <c r="Q48" s="87">
        <v>0</v>
      </c>
      <c r="R48" s="87">
        <f t="shared" si="28"/>
        <v>2769</v>
      </c>
      <c r="S48" s="87">
        <f t="shared" si="29"/>
        <v>768.3</v>
      </c>
      <c r="T48" s="87">
        <f t="shared" si="30"/>
        <v>2000.7</v>
      </c>
      <c r="U48" s="120">
        <f t="shared" si="31"/>
        <v>12231.7</v>
      </c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  <c r="EO48" s="75"/>
      <c r="EP48" s="75"/>
      <c r="EQ48" s="75"/>
      <c r="ER48" s="75"/>
      <c r="ES48" s="75"/>
      <c r="ET48" s="75"/>
      <c r="EU48" s="75"/>
      <c r="EV48" s="75"/>
      <c r="EW48" s="75"/>
      <c r="EX48" s="75"/>
      <c r="EY48" s="75"/>
      <c r="EZ48" s="75"/>
      <c r="FA48" s="75"/>
      <c r="FB48" s="75"/>
      <c r="FC48" s="75"/>
      <c r="FD48" s="75"/>
      <c r="FE48" s="75"/>
      <c r="FF48" s="75"/>
      <c r="FG48" s="75"/>
      <c r="FH48" s="75"/>
      <c r="FI48" s="75"/>
      <c r="FJ48" s="75"/>
      <c r="FK48" s="75"/>
      <c r="FL48" s="75"/>
      <c r="FM48" s="75"/>
      <c r="FN48" s="75"/>
      <c r="FO48" s="75"/>
      <c r="FP48" s="75"/>
      <c r="FQ48" s="75"/>
      <c r="FR48" s="75"/>
      <c r="FS48" s="75"/>
      <c r="FT48" s="75"/>
      <c r="FU48" s="75"/>
      <c r="FV48" s="75"/>
      <c r="FW48" s="75"/>
      <c r="FX48" s="75"/>
      <c r="FY48" s="75"/>
      <c r="FZ48" s="75"/>
      <c r="GA48" s="75"/>
      <c r="GB48" s="75"/>
      <c r="GC48" s="75"/>
      <c r="GD48" s="75"/>
      <c r="GE48" s="75"/>
      <c r="GF48" s="75"/>
      <c r="GG48" s="75"/>
      <c r="GH48" s="75"/>
      <c r="GI48" s="75"/>
      <c r="GJ48" s="75"/>
      <c r="GK48" s="75"/>
      <c r="GL48" s="75"/>
      <c r="GM48" s="75"/>
      <c r="GN48" s="75"/>
      <c r="GO48" s="75"/>
      <c r="GP48" s="75"/>
      <c r="GQ48" s="75"/>
      <c r="GR48" s="75"/>
      <c r="GS48" s="75"/>
      <c r="GT48" s="75"/>
      <c r="GU48" s="75"/>
      <c r="GV48" s="75"/>
      <c r="GW48" s="75"/>
      <c r="GX48" s="75"/>
      <c r="GY48" s="75"/>
      <c r="GZ48" s="75"/>
      <c r="HA48" s="75"/>
      <c r="HB48" s="75"/>
      <c r="HC48" s="75"/>
      <c r="HD48" s="75"/>
      <c r="HE48" s="75"/>
      <c r="HF48" s="75"/>
      <c r="HG48" s="75"/>
      <c r="HH48" s="75"/>
      <c r="HI48" s="75"/>
      <c r="HJ48" s="75"/>
      <c r="HK48" s="75"/>
      <c r="HL48" s="75"/>
      <c r="HM48" s="75"/>
      <c r="HN48" s="75"/>
      <c r="HO48" s="75"/>
      <c r="HP48" s="75"/>
      <c r="HQ48" s="75"/>
      <c r="HR48" s="75"/>
      <c r="HS48" s="75"/>
      <c r="HT48" s="75"/>
      <c r="HU48" s="75"/>
      <c r="HV48" s="75"/>
      <c r="HW48" s="75"/>
      <c r="HX48" s="75"/>
      <c r="HY48" s="75"/>
      <c r="HZ48" s="75"/>
      <c r="IA48" s="75"/>
      <c r="IB48" s="75"/>
      <c r="IC48" s="75"/>
      <c r="ID48" s="75"/>
      <c r="IE48" s="75"/>
      <c r="IF48" s="75"/>
      <c r="IG48" s="75"/>
      <c r="IH48" s="75"/>
      <c r="II48" s="75"/>
      <c r="IJ48" s="75"/>
      <c r="IK48" s="75"/>
      <c r="IL48" s="75"/>
      <c r="IM48" s="75"/>
      <c r="IN48" s="75"/>
      <c r="IO48" s="75"/>
      <c r="IP48" s="75"/>
      <c r="IQ48" s="75"/>
      <c r="IR48" s="75"/>
      <c r="IS48" s="75"/>
      <c r="IT48" s="75"/>
      <c r="IU48" s="75"/>
      <c r="IV48" s="75"/>
      <c r="IW48" s="75"/>
      <c r="IX48" s="75"/>
      <c r="IY48" s="75"/>
      <c r="IZ48" s="75"/>
      <c r="JA48" s="75"/>
      <c r="JB48" s="75"/>
      <c r="JC48" s="75"/>
      <c r="JD48" s="75"/>
      <c r="JE48" s="75"/>
      <c r="JF48" s="75"/>
      <c r="JG48" s="75"/>
      <c r="JH48" s="75"/>
      <c r="JI48" s="75"/>
      <c r="JJ48" s="75"/>
      <c r="JK48" s="75"/>
      <c r="JL48" s="75"/>
      <c r="JM48" s="75"/>
      <c r="JN48" s="75"/>
      <c r="JO48" s="75"/>
      <c r="JP48" s="75"/>
      <c r="JQ48" s="75"/>
      <c r="JR48" s="75"/>
      <c r="JS48" s="75"/>
      <c r="JT48" s="75"/>
      <c r="JU48" s="75"/>
      <c r="JV48" s="75"/>
      <c r="JW48" s="75"/>
      <c r="JX48" s="75"/>
      <c r="JY48" s="75"/>
      <c r="JZ48" s="75"/>
      <c r="KA48" s="75"/>
      <c r="KB48" s="75"/>
      <c r="KC48" s="75"/>
      <c r="KD48" s="75"/>
      <c r="KE48" s="75"/>
      <c r="KF48" s="75"/>
      <c r="KG48" s="75"/>
      <c r="KH48" s="75"/>
      <c r="KI48" s="75"/>
      <c r="KJ48" s="75"/>
      <c r="KK48" s="75"/>
      <c r="KL48" s="75"/>
      <c r="KM48" s="75"/>
      <c r="KN48" s="75"/>
      <c r="KO48" s="75"/>
      <c r="KP48" s="75"/>
      <c r="KQ48" s="75"/>
      <c r="KR48" s="75"/>
      <c r="KS48" s="75"/>
      <c r="KT48" s="75"/>
      <c r="KU48" s="75"/>
      <c r="KV48" s="75"/>
      <c r="KW48" s="75"/>
      <c r="KX48" s="75"/>
      <c r="KY48" s="75"/>
      <c r="KZ48" s="75"/>
      <c r="LA48" s="75"/>
      <c r="LB48" s="75"/>
      <c r="LC48" s="75"/>
      <c r="LD48" s="75"/>
      <c r="LE48" s="75"/>
      <c r="LF48" s="75"/>
      <c r="LG48" s="75"/>
      <c r="LH48" s="75"/>
      <c r="LI48" s="75"/>
      <c r="LJ48" s="75"/>
      <c r="LK48" s="75"/>
      <c r="LL48" s="75"/>
      <c r="LM48" s="75"/>
      <c r="LN48" s="75"/>
      <c r="LO48" s="75"/>
      <c r="LP48" s="75"/>
      <c r="LQ48" s="75"/>
      <c r="LR48" s="75"/>
      <c r="LS48" s="75"/>
      <c r="LT48" s="75"/>
      <c r="LU48" s="75"/>
      <c r="LV48" s="75"/>
      <c r="LW48" s="75"/>
      <c r="LX48" s="75"/>
      <c r="LY48" s="75"/>
      <c r="LZ48" s="75"/>
      <c r="MA48" s="75"/>
      <c r="MB48" s="75"/>
      <c r="MC48" s="75"/>
      <c r="MD48" s="75"/>
      <c r="ME48" s="75"/>
      <c r="MF48" s="75"/>
      <c r="MG48" s="75"/>
      <c r="MH48" s="75"/>
      <c r="MI48" s="75"/>
      <c r="MJ48" s="75"/>
      <c r="MK48" s="75"/>
      <c r="ML48" s="75"/>
      <c r="MM48" s="75"/>
      <c r="MN48" s="75"/>
      <c r="MO48" s="75"/>
      <c r="MP48" s="75"/>
      <c r="MQ48" s="75"/>
      <c r="MR48" s="75"/>
      <c r="MS48" s="75"/>
      <c r="MT48" s="75"/>
      <c r="MU48" s="75"/>
      <c r="MV48" s="75"/>
      <c r="MW48" s="75"/>
      <c r="MX48" s="75"/>
      <c r="MY48" s="75"/>
      <c r="MZ48" s="75"/>
      <c r="NA48" s="75"/>
      <c r="NB48" s="75"/>
      <c r="NC48" s="75"/>
      <c r="ND48" s="75"/>
      <c r="NE48" s="75"/>
      <c r="NF48" s="75"/>
      <c r="NG48" s="75"/>
      <c r="NH48" s="75"/>
      <c r="NI48" s="75"/>
      <c r="NJ48" s="75"/>
      <c r="NK48" s="75"/>
      <c r="NL48" s="75"/>
      <c r="NM48" s="75"/>
      <c r="NN48" s="75"/>
      <c r="NO48" s="75"/>
      <c r="NP48" s="75"/>
      <c r="NQ48" s="75"/>
      <c r="NR48" s="75"/>
      <c r="NS48" s="75"/>
      <c r="NT48" s="75"/>
      <c r="NU48" s="75"/>
      <c r="NV48" s="75"/>
      <c r="NW48" s="75"/>
      <c r="NX48" s="75"/>
      <c r="NY48" s="75"/>
      <c r="NZ48" s="75"/>
      <c r="OA48" s="75"/>
      <c r="OB48" s="75"/>
      <c r="OC48" s="75"/>
      <c r="OD48" s="75"/>
      <c r="OE48" s="75"/>
      <c r="OF48" s="75"/>
      <c r="OG48" s="75"/>
      <c r="OH48" s="75"/>
      <c r="OI48" s="75"/>
      <c r="OJ48" s="75"/>
      <c r="OK48" s="75"/>
      <c r="OL48" s="75"/>
      <c r="OM48" s="75"/>
      <c r="ON48" s="75"/>
      <c r="OO48" s="75"/>
      <c r="OP48" s="75"/>
      <c r="OQ48" s="75"/>
      <c r="OR48" s="75"/>
      <c r="OS48" s="75"/>
      <c r="OT48" s="75"/>
      <c r="OU48" s="75"/>
      <c r="OV48" s="75"/>
      <c r="OW48" s="75"/>
      <c r="OX48" s="75"/>
      <c r="OY48" s="75"/>
      <c r="OZ48" s="75"/>
      <c r="PA48" s="75"/>
      <c r="PB48" s="75"/>
      <c r="PC48" s="75"/>
      <c r="PD48" s="75"/>
      <c r="PE48" s="75"/>
      <c r="PF48" s="75"/>
      <c r="PG48" s="75"/>
      <c r="PH48" s="75"/>
      <c r="PI48" s="75"/>
      <c r="PJ48" s="75"/>
      <c r="PK48" s="75"/>
      <c r="PL48" s="75"/>
      <c r="PM48" s="75"/>
      <c r="PN48" s="75"/>
      <c r="PO48" s="75"/>
      <c r="PP48" s="75"/>
      <c r="PQ48" s="75"/>
      <c r="PR48" s="75"/>
      <c r="PS48" s="75"/>
    </row>
    <row r="49" spans="1:435" s="6" customFormat="1" ht="16.5" customHeight="1" x14ac:dyDescent="0.25">
      <c r="A49" s="40">
        <v>39</v>
      </c>
      <c r="B49" s="18" t="s">
        <v>185</v>
      </c>
      <c r="C49" s="18" t="s">
        <v>186</v>
      </c>
      <c r="D49" s="18" t="s">
        <v>97</v>
      </c>
      <c r="E49" s="18" t="s">
        <v>187</v>
      </c>
      <c r="F49" s="18" t="s">
        <v>70</v>
      </c>
      <c r="G49" s="20" t="s">
        <v>115</v>
      </c>
      <c r="H49" s="26">
        <v>45293</v>
      </c>
      <c r="I49" s="52" t="s">
        <v>268</v>
      </c>
      <c r="J49" s="52"/>
      <c r="K49" s="64">
        <v>10000</v>
      </c>
      <c r="L49" s="87">
        <f t="shared" si="23"/>
        <v>287</v>
      </c>
      <c r="M49" s="87">
        <f t="shared" si="24"/>
        <v>709.99999999999989</v>
      </c>
      <c r="N49" s="87">
        <f t="shared" si="25"/>
        <v>120</v>
      </c>
      <c r="O49" s="87">
        <f t="shared" si="26"/>
        <v>304</v>
      </c>
      <c r="P49" s="87">
        <f t="shared" si="27"/>
        <v>709</v>
      </c>
      <c r="Q49" s="87">
        <v>0</v>
      </c>
      <c r="R49" s="87">
        <f t="shared" si="28"/>
        <v>2130</v>
      </c>
      <c r="S49" s="87">
        <f t="shared" si="29"/>
        <v>591</v>
      </c>
      <c r="T49" s="87">
        <f t="shared" si="30"/>
        <v>1539</v>
      </c>
      <c r="U49" s="120">
        <f t="shared" si="31"/>
        <v>9409</v>
      </c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  <c r="EO49" s="75"/>
      <c r="EP49" s="75"/>
      <c r="EQ49" s="75"/>
      <c r="ER49" s="75"/>
      <c r="ES49" s="75"/>
      <c r="ET49" s="75"/>
      <c r="EU49" s="75"/>
      <c r="EV49" s="75"/>
      <c r="EW49" s="75"/>
      <c r="EX49" s="75"/>
      <c r="EY49" s="75"/>
      <c r="EZ49" s="75"/>
      <c r="FA49" s="75"/>
      <c r="FB49" s="75"/>
      <c r="FC49" s="75"/>
      <c r="FD49" s="75"/>
      <c r="FE49" s="75"/>
      <c r="FF49" s="75"/>
      <c r="FG49" s="75"/>
      <c r="FH49" s="75"/>
      <c r="FI49" s="75"/>
      <c r="FJ49" s="75"/>
      <c r="FK49" s="75"/>
      <c r="FL49" s="75"/>
      <c r="FM49" s="75"/>
      <c r="FN49" s="75"/>
      <c r="FO49" s="75"/>
      <c r="FP49" s="75"/>
      <c r="FQ49" s="75"/>
      <c r="FR49" s="75"/>
      <c r="FS49" s="75"/>
      <c r="FT49" s="75"/>
      <c r="FU49" s="75"/>
      <c r="FV49" s="75"/>
      <c r="FW49" s="75"/>
      <c r="FX49" s="75"/>
      <c r="FY49" s="75"/>
      <c r="FZ49" s="75"/>
      <c r="GA49" s="75"/>
      <c r="GB49" s="75"/>
      <c r="GC49" s="75"/>
      <c r="GD49" s="75"/>
      <c r="GE49" s="75"/>
      <c r="GF49" s="75"/>
      <c r="GG49" s="75"/>
      <c r="GH49" s="75"/>
      <c r="GI49" s="75"/>
      <c r="GJ49" s="75"/>
      <c r="GK49" s="75"/>
      <c r="GL49" s="75"/>
      <c r="GM49" s="75"/>
      <c r="GN49" s="75"/>
      <c r="GO49" s="75"/>
      <c r="GP49" s="75"/>
      <c r="GQ49" s="75"/>
      <c r="GR49" s="75"/>
      <c r="GS49" s="75"/>
      <c r="GT49" s="75"/>
      <c r="GU49" s="75"/>
      <c r="GV49" s="75"/>
      <c r="GW49" s="75"/>
      <c r="GX49" s="75"/>
      <c r="GY49" s="75"/>
      <c r="GZ49" s="75"/>
      <c r="HA49" s="75"/>
      <c r="HB49" s="75"/>
      <c r="HC49" s="75"/>
      <c r="HD49" s="75"/>
      <c r="HE49" s="75"/>
      <c r="HF49" s="75"/>
      <c r="HG49" s="75"/>
      <c r="HH49" s="75"/>
      <c r="HI49" s="75"/>
      <c r="HJ49" s="75"/>
      <c r="HK49" s="75"/>
      <c r="HL49" s="75"/>
      <c r="HM49" s="75"/>
      <c r="HN49" s="75"/>
      <c r="HO49" s="75"/>
      <c r="HP49" s="75"/>
      <c r="HQ49" s="75"/>
      <c r="HR49" s="75"/>
      <c r="HS49" s="75"/>
      <c r="HT49" s="75"/>
      <c r="HU49" s="75"/>
      <c r="HV49" s="75"/>
      <c r="HW49" s="75"/>
      <c r="HX49" s="75"/>
      <c r="HY49" s="75"/>
      <c r="HZ49" s="75"/>
      <c r="IA49" s="75"/>
      <c r="IB49" s="75"/>
      <c r="IC49" s="75"/>
      <c r="ID49" s="75"/>
      <c r="IE49" s="75"/>
      <c r="IF49" s="75"/>
      <c r="IG49" s="75"/>
      <c r="IH49" s="75"/>
      <c r="II49" s="75"/>
      <c r="IJ49" s="75"/>
      <c r="IK49" s="75"/>
      <c r="IL49" s="75"/>
      <c r="IM49" s="75"/>
      <c r="IN49" s="75"/>
      <c r="IO49" s="75"/>
      <c r="IP49" s="75"/>
      <c r="IQ49" s="75"/>
      <c r="IR49" s="75"/>
      <c r="IS49" s="75"/>
      <c r="IT49" s="75"/>
      <c r="IU49" s="75"/>
      <c r="IV49" s="75"/>
      <c r="IW49" s="75"/>
      <c r="IX49" s="75"/>
      <c r="IY49" s="75"/>
      <c r="IZ49" s="75"/>
      <c r="JA49" s="75"/>
      <c r="JB49" s="75"/>
      <c r="JC49" s="75"/>
      <c r="JD49" s="75"/>
      <c r="JE49" s="75"/>
      <c r="JF49" s="75"/>
      <c r="JG49" s="75"/>
      <c r="JH49" s="75"/>
      <c r="JI49" s="75"/>
      <c r="JJ49" s="75"/>
      <c r="JK49" s="75"/>
      <c r="JL49" s="75"/>
      <c r="JM49" s="75"/>
      <c r="JN49" s="75"/>
      <c r="JO49" s="75"/>
      <c r="JP49" s="75"/>
      <c r="JQ49" s="75"/>
      <c r="JR49" s="75"/>
      <c r="JS49" s="75"/>
      <c r="JT49" s="75"/>
      <c r="JU49" s="75"/>
      <c r="JV49" s="75"/>
      <c r="JW49" s="75"/>
      <c r="JX49" s="75"/>
      <c r="JY49" s="75"/>
      <c r="JZ49" s="75"/>
      <c r="KA49" s="75"/>
      <c r="KB49" s="75"/>
      <c r="KC49" s="75"/>
      <c r="KD49" s="75"/>
      <c r="KE49" s="75"/>
      <c r="KF49" s="75"/>
      <c r="KG49" s="75"/>
      <c r="KH49" s="75"/>
      <c r="KI49" s="75"/>
      <c r="KJ49" s="75"/>
      <c r="KK49" s="75"/>
      <c r="KL49" s="75"/>
      <c r="KM49" s="75"/>
      <c r="KN49" s="75"/>
      <c r="KO49" s="75"/>
      <c r="KP49" s="75"/>
      <c r="KQ49" s="75"/>
      <c r="KR49" s="75"/>
      <c r="KS49" s="75"/>
      <c r="KT49" s="75"/>
      <c r="KU49" s="75"/>
      <c r="KV49" s="75"/>
      <c r="KW49" s="75"/>
      <c r="KX49" s="75"/>
      <c r="KY49" s="75"/>
      <c r="KZ49" s="75"/>
      <c r="LA49" s="75"/>
      <c r="LB49" s="75"/>
      <c r="LC49" s="75"/>
      <c r="LD49" s="75"/>
      <c r="LE49" s="75"/>
      <c r="LF49" s="75"/>
      <c r="LG49" s="75"/>
      <c r="LH49" s="75"/>
      <c r="LI49" s="75"/>
      <c r="LJ49" s="75"/>
      <c r="LK49" s="75"/>
      <c r="LL49" s="75"/>
      <c r="LM49" s="75"/>
      <c r="LN49" s="75"/>
      <c r="LO49" s="75"/>
      <c r="LP49" s="75"/>
      <c r="LQ49" s="75"/>
      <c r="LR49" s="75"/>
      <c r="LS49" s="75"/>
      <c r="LT49" s="75"/>
      <c r="LU49" s="75"/>
      <c r="LV49" s="75"/>
      <c r="LW49" s="75"/>
      <c r="LX49" s="75"/>
      <c r="LY49" s="75"/>
      <c r="LZ49" s="75"/>
      <c r="MA49" s="75"/>
      <c r="MB49" s="75"/>
      <c r="MC49" s="75"/>
      <c r="MD49" s="75"/>
      <c r="ME49" s="75"/>
      <c r="MF49" s="75"/>
      <c r="MG49" s="75"/>
      <c r="MH49" s="75"/>
      <c r="MI49" s="75"/>
      <c r="MJ49" s="75"/>
      <c r="MK49" s="75"/>
      <c r="ML49" s="75"/>
      <c r="MM49" s="75"/>
      <c r="MN49" s="75"/>
      <c r="MO49" s="75"/>
      <c r="MP49" s="75"/>
      <c r="MQ49" s="75"/>
      <c r="MR49" s="75"/>
      <c r="MS49" s="75"/>
      <c r="MT49" s="75"/>
      <c r="MU49" s="75"/>
      <c r="MV49" s="75"/>
      <c r="MW49" s="75"/>
      <c r="MX49" s="75"/>
      <c r="MY49" s="75"/>
      <c r="MZ49" s="75"/>
      <c r="NA49" s="75"/>
      <c r="NB49" s="75"/>
      <c r="NC49" s="75"/>
      <c r="ND49" s="75"/>
      <c r="NE49" s="75"/>
      <c r="NF49" s="75"/>
      <c r="NG49" s="75"/>
      <c r="NH49" s="75"/>
      <c r="NI49" s="75"/>
      <c r="NJ49" s="75"/>
      <c r="NK49" s="75"/>
      <c r="NL49" s="75"/>
      <c r="NM49" s="75"/>
      <c r="NN49" s="75"/>
      <c r="NO49" s="75"/>
      <c r="NP49" s="75"/>
      <c r="NQ49" s="75"/>
      <c r="NR49" s="75"/>
      <c r="NS49" s="75"/>
      <c r="NT49" s="75"/>
      <c r="NU49" s="75"/>
      <c r="NV49" s="75"/>
      <c r="NW49" s="75"/>
      <c r="NX49" s="75"/>
      <c r="NY49" s="75"/>
      <c r="NZ49" s="75"/>
      <c r="OA49" s="75"/>
      <c r="OB49" s="75"/>
      <c r="OC49" s="75"/>
      <c r="OD49" s="75"/>
      <c r="OE49" s="75"/>
      <c r="OF49" s="75"/>
      <c r="OG49" s="75"/>
      <c r="OH49" s="75"/>
      <c r="OI49" s="75"/>
      <c r="OJ49" s="75"/>
      <c r="OK49" s="75"/>
      <c r="OL49" s="75"/>
      <c r="OM49" s="75"/>
      <c r="ON49" s="75"/>
      <c r="OO49" s="75"/>
      <c r="OP49" s="75"/>
      <c r="OQ49" s="75"/>
      <c r="OR49" s="75"/>
      <c r="OS49" s="75"/>
      <c r="OT49" s="75"/>
      <c r="OU49" s="75"/>
      <c r="OV49" s="75"/>
      <c r="OW49" s="75"/>
      <c r="OX49" s="75"/>
      <c r="OY49" s="75"/>
      <c r="OZ49" s="75"/>
      <c r="PA49" s="75"/>
      <c r="PB49" s="75"/>
      <c r="PC49" s="75"/>
      <c r="PD49" s="75"/>
      <c r="PE49" s="75"/>
      <c r="PF49" s="75"/>
      <c r="PG49" s="75"/>
      <c r="PH49" s="75"/>
      <c r="PI49" s="75"/>
      <c r="PJ49" s="75"/>
      <c r="PK49" s="75"/>
      <c r="PL49" s="75"/>
      <c r="PM49" s="75"/>
      <c r="PN49" s="75"/>
      <c r="PO49" s="75"/>
      <c r="PP49" s="75"/>
      <c r="PQ49" s="75"/>
      <c r="PR49" s="75"/>
      <c r="PS49" s="75"/>
    </row>
    <row r="50" spans="1:435" s="6" customFormat="1" ht="17.25" customHeight="1" x14ac:dyDescent="0.25">
      <c r="A50" s="40">
        <v>40</v>
      </c>
      <c r="B50" s="18" t="s">
        <v>88</v>
      </c>
      <c r="C50" s="18" t="s">
        <v>267</v>
      </c>
      <c r="D50" s="19" t="s">
        <v>65</v>
      </c>
      <c r="E50" s="18" t="s">
        <v>56</v>
      </c>
      <c r="F50" s="19" t="s">
        <v>70</v>
      </c>
      <c r="G50" s="20" t="s">
        <v>116</v>
      </c>
      <c r="H50" s="21">
        <v>44496</v>
      </c>
      <c r="I50" s="52" t="s">
        <v>270</v>
      </c>
      <c r="J50" s="52"/>
      <c r="K50" s="84">
        <v>15000</v>
      </c>
      <c r="L50" s="87">
        <f t="shared" si="23"/>
        <v>430.5</v>
      </c>
      <c r="M50" s="87">
        <f t="shared" si="24"/>
        <v>1065</v>
      </c>
      <c r="N50" s="87">
        <f t="shared" si="25"/>
        <v>180</v>
      </c>
      <c r="O50" s="87">
        <f t="shared" si="26"/>
        <v>456</v>
      </c>
      <c r="P50" s="87">
        <f t="shared" si="27"/>
        <v>1063.5</v>
      </c>
      <c r="Q50" s="87">
        <v>0</v>
      </c>
      <c r="R50" s="87">
        <f t="shared" si="28"/>
        <v>3195</v>
      </c>
      <c r="S50" s="87">
        <f t="shared" si="29"/>
        <v>886.5</v>
      </c>
      <c r="T50" s="87">
        <f t="shared" si="30"/>
        <v>2308.5</v>
      </c>
      <c r="U50" s="120">
        <f t="shared" si="31"/>
        <v>14113.5</v>
      </c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  <c r="EO50" s="75"/>
      <c r="EP50" s="75"/>
      <c r="EQ50" s="75"/>
      <c r="ER50" s="75"/>
      <c r="ES50" s="75"/>
      <c r="ET50" s="75"/>
      <c r="EU50" s="75"/>
      <c r="EV50" s="75"/>
      <c r="EW50" s="75"/>
      <c r="EX50" s="75"/>
      <c r="EY50" s="75"/>
      <c r="EZ50" s="75"/>
      <c r="FA50" s="75"/>
      <c r="FB50" s="75"/>
      <c r="FC50" s="75"/>
      <c r="FD50" s="75"/>
      <c r="FE50" s="75"/>
      <c r="FF50" s="75"/>
      <c r="FG50" s="75"/>
      <c r="FH50" s="75"/>
      <c r="FI50" s="75"/>
      <c r="FJ50" s="75"/>
      <c r="FK50" s="75"/>
      <c r="FL50" s="75"/>
      <c r="FM50" s="75"/>
      <c r="FN50" s="75"/>
      <c r="FO50" s="75"/>
      <c r="FP50" s="75"/>
      <c r="FQ50" s="75"/>
      <c r="FR50" s="75"/>
      <c r="FS50" s="75"/>
      <c r="FT50" s="75"/>
      <c r="FU50" s="75"/>
      <c r="FV50" s="75"/>
      <c r="FW50" s="75"/>
      <c r="FX50" s="75"/>
      <c r="FY50" s="75"/>
      <c r="FZ50" s="75"/>
      <c r="GA50" s="75"/>
      <c r="GB50" s="75"/>
      <c r="GC50" s="75"/>
      <c r="GD50" s="75"/>
      <c r="GE50" s="75"/>
      <c r="GF50" s="75"/>
      <c r="GG50" s="75"/>
      <c r="GH50" s="75"/>
      <c r="GI50" s="75"/>
      <c r="GJ50" s="75"/>
      <c r="GK50" s="75"/>
      <c r="GL50" s="75"/>
      <c r="GM50" s="75"/>
      <c r="GN50" s="75"/>
      <c r="GO50" s="75"/>
      <c r="GP50" s="75"/>
      <c r="GQ50" s="75"/>
      <c r="GR50" s="75"/>
      <c r="GS50" s="75"/>
      <c r="GT50" s="75"/>
      <c r="GU50" s="75"/>
      <c r="GV50" s="75"/>
      <c r="GW50" s="75"/>
      <c r="GX50" s="75"/>
      <c r="GY50" s="75"/>
      <c r="GZ50" s="75"/>
      <c r="HA50" s="75"/>
      <c r="HB50" s="75"/>
      <c r="HC50" s="75"/>
      <c r="HD50" s="75"/>
      <c r="HE50" s="75"/>
      <c r="HF50" s="75"/>
      <c r="HG50" s="75"/>
      <c r="HH50" s="75"/>
      <c r="HI50" s="75"/>
      <c r="HJ50" s="75"/>
      <c r="HK50" s="75"/>
      <c r="HL50" s="75"/>
      <c r="HM50" s="75"/>
      <c r="HN50" s="75"/>
      <c r="HO50" s="75"/>
      <c r="HP50" s="75"/>
      <c r="HQ50" s="75"/>
      <c r="HR50" s="75"/>
      <c r="HS50" s="75"/>
      <c r="HT50" s="75"/>
      <c r="HU50" s="75"/>
      <c r="HV50" s="75"/>
      <c r="HW50" s="75"/>
      <c r="HX50" s="75"/>
      <c r="HY50" s="75"/>
      <c r="HZ50" s="75"/>
      <c r="IA50" s="75"/>
      <c r="IB50" s="75"/>
      <c r="IC50" s="75"/>
      <c r="ID50" s="75"/>
      <c r="IE50" s="75"/>
      <c r="IF50" s="75"/>
      <c r="IG50" s="75"/>
      <c r="IH50" s="75"/>
      <c r="II50" s="75"/>
      <c r="IJ50" s="75"/>
      <c r="IK50" s="75"/>
      <c r="IL50" s="75"/>
      <c r="IM50" s="75"/>
      <c r="IN50" s="75"/>
      <c r="IO50" s="75"/>
      <c r="IP50" s="75"/>
      <c r="IQ50" s="75"/>
      <c r="IR50" s="75"/>
      <c r="IS50" s="75"/>
      <c r="IT50" s="75"/>
      <c r="IU50" s="75"/>
      <c r="IV50" s="75"/>
      <c r="IW50" s="75"/>
      <c r="IX50" s="75"/>
      <c r="IY50" s="75"/>
      <c r="IZ50" s="75"/>
      <c r="JA50" s="75"/>
      <c r="JB50" s="75"/>
      <c r="JC50" s="75"/>
      <c r="JD50" s="75"/>
      <c r="JE50" s="75"/>
      <c r="JF50" s="75"/>
      <c r="JG50" s="75"/>
      <c r="JH50" s="75"/>
      <c r="JI50" s="75"/>
      <c r="JJ50" s="75"/>
      <c r="JK50" s="75"/>
      <c r="JL50" s="75"/>
      <c r="JM50" s="75"/>
      <c r="JN50" s="75"/>
      <c r="JO50" s="75"/>
      <c r="JP50" s="75"/>
      <c r="JQ50" s="75"/>
      <c r="JR50" s="75"/>
      <c r="JS50" s="75"/>
      <c r="JT50" s="75"/>
      <c r="JU50" s="75"/>
      <c r="JV50" s="75"/>
      <c r="JW50" s="75"/>
      <c r="JX50" s="75"/>
      <c r="JY50" s="75"/>
      <c r="JZ50" s="75"/>
      <c r="KA50" s="75"/>
      <c r="KB50" s="75"/>
      <c r="KC50" s="75"/>
      <c r="KD50" s="75"/>
      <c r="KE50" s="75"/>
      <c r="KF50" s="75"/>
      <c r="KG50" s="75"/>
      <c r="KH50" s="75"/>
      <c r="KI50" s="75"/>
      <c r="KJ50" s="75"/>
      <c r="KK50" s="75"/>
      <c r="KL50" s="75"/>
      <c r="KM50" s="75"/>
      <c r="KN50" s="75"/>
      <c r="KO50" s="75"/>
      <c r="KP50" s="75"/>
      <c r="KQ50" s="75"/>
      <c r="KR50" s="75"/>
      <c r="KS50" s="75"/>
      <c r="KT50" s="75"/>
      <c r="KU50" s="75"/>
      <c r="KV50" s="75"/>
      <c r="KW50" s="75"/>
      <c r="KX50" s="75"/>
      <c r="KY50" s="75"/>
      <c r="KZ50" s="75"/>
      <c r="LA50" s="75"/>
      <c r="LB50" s="75"/>
      <c r="LC50" s="75"/>
      <c r="LD50" s="75"/>
      <c r="LE50" s="75"/>
      <c r="LF50" s="75"/>
      <c r="LG50" s="75"/>
      <c r="LH50" s="75"/>
      <c r="LI50" s="75"/>
      <c r="LJ50" s="75"/>
      <c r="LK50" s="75"/>
      <c r="LL50" s="75"/>
      <c r="LM50" s="75"/>
      <c r="LN50" s="75"/>
      <c r="LO50" s="75"/>
      <c r="LP50" s="75"/>
      <c r="LQ50" s="75"/>
      <c r="LR50" s="75"/>
      <c r="LS50" s="75"/>
      <c r="LT50" s="75"/>
      <c r="LU50" s="75"/>
      <c r="LV50" s="75"/>
      <c r="LW50" s="75"/>
      <c r="LX50" s="75"/>
      <c r="LY50" s="75"/>
      <c r="LZ50" s="75"/>
      <c r="MA50" s="75"/>
      <c r="MB50" s="75"/>
      <c r="MC50" s="75"/>
      <c r="MD50" s="75"/>
      <c r="ME50" s="75"/>
      <c r="MF50" s="75"/>
      <c r="MG50" s="75"/>
      <c r="MH50" s="75"/>
      <c r="MI50" s="75"/>
      <c r="MJ50" s="75"/>
      <c r="MK50" s="75"/>
      <c r="ML50" s="75"/>
      <c r="MM50" s="75"/>
      <c r="MN50" s="75"/>
      <c r="MO50" s="75"/>
      <c r="MP50" s="75"/>
      <c r="MQ50" s="75"/>
      <c r="MR50" s="75"/>
      <c r="MS50" s="75"/>
      <c r="MT50" s="75"/>
      <c r="MU50" s="75"/>
      <c r="MV50" s="75"/>
      <c r="MW50" s="75"/>
      <c r="MX50" s="75"/>
      <c r="MY50" s="75"/>
      <c r="MZ50" s="75"/>
      <c r="NA50" s="75"/>
      <c r="NB50" s="75"/>
      <c r="NC50" s="75"/>
      <c r="ND50" s="75"/>
      <c r="NE50" s="75"/>
      <c r="NF50" s="75"/>
      <c r="NG50" s="75"/>
      <c r="NH50" s="75"/>
      <c r="NI50" s="75"/>
      <c r="NJ50" s="75"/>
      <c r="NK50" s="75"/>
      <c r="NL50" s="75"/>
      <c r="NM50" s="75"/>
      <c r="NN50" s="75"/>
      <c r="NO50" s="75"/>
      <c r="NP50" s="75"/>
      <c r="NQ50" s="75"/>
      <c r="NR50" s="75"/>
      <c r="NS50" s="75"/>
      <c r="NT50" s="75"/>
      <c r="NU50" s="75"/>
      <c r="NV50" s="75"/>
      <c r="NW50" s="75"/>
      <c r="NX50" s="75"/>
      <c r="NY50" s="75"/>
      <c r="NZ50" s="75"/>
      <c r="OA50" s="75"/>
      <c r="OB50" s="75"/>
      <c r="OC50" s="75"/>
      <c r="OD50" s="75"/>
      <c r="OE50" s="75"/>
      <c r="OF50" s="75"/>
      <c r="OG50" s="75"/>
      <c r="OH50" s="75"/>
      <c r="OI50" s="75"/>
      <c r="OJ50" s="75"/>
      <c r="OK50" s="75"/>
      <c r="OL50" s="75"/>
      <c r="OM50" s="75"/>
      <c r="ON50" s="75"/>
      <c r="OO50" s="75"/>
      <c r="OP50" s="75"/>
      <c r="OQ50" s="75"/>
      <c r="OR50" s="75"/>
      <c r="OS50" s="75"/>
      <c r="OT50" s="75"/>
      <c r="OU50" s="75"/>
      <c r="OV50" s="75"/>
      <c r="OW50" s="75"/>
      <c r="OX50" s="75"/>
      <c r="OY50" s="75"/>
      <c r="OZ50" s="75"/>
      <c r="PA50" s="75"/>
      <c r="PB50" s="75"/>
      <c r="PC50" s="75"/>
      <c r="PD50" s="75"/>
      <c r="PE50" s="75"/>
      <c r="PF50" s="75"/>
      <c r="PG50" s="75"/>
      <c r="PH50" s="75"/>
      <c r="PI50" s="75"/>
      <c r="PJ50" s="75"/>
      <c r="PK50" s="75"/>
      <c r="PL50" s="75"/>
      <c r="PM50" s="75"/>
      <c r="PN50" s="75"/>
      <c r="PO50" s="75"/>
      <c r="PP50" s="75"/>
      <c r="PQ50" s="75"/>
      <c r="PR50" s="75"/>
      <c r="PS50" s="75"/>
    </row>
    <row r="51" spans="1:435" s="8" customFormat="1" ht="17.25" customHeight="1" x14ac:dyDescent="0.25">
      <c r="A51" s="40">
        <v>41</v>
      </c>
      <c r="B51" s="25" t="s">
        <v>322</v>
      </c>
      <c r="C51" s="25" t="s">
        <v>323</v>
      </c>
      <c r="D51" s="25" t="s">
        <v>287</v>
      </c>
      <c r="E51" s="25" t="s">
        <v>324</v>
      </c>
      <c r="F51" s="18" t="s">
        <v>70</v>
      </c>
      <c r="G51" s="57" t="s">
        <v>116</v>
      </c>
      <c r="H51" s="34" t="s">
        <v>321</v>
      </c>
      <c r="I51" s="68" t="s">
        <v>270</v>
      </c>
      <c r="J51" s="94"/>
      <c r="K51" s="64">
        <v>13000</v>
      </c>
      <c r="L51" s="87">
        <f t="shared" si="23"/>
        <v>373.1</v>
      </c>
      <c r="M51" s="87">
        <f t="shared" si="24"/>
        <v>922.99999999999989</v>
      </c>
      <c r="N51" s="87">
        <f t="shared" si="25"/>
        <v>156</v>
      </c>
      <c r="O51" s="87">
        <f t="shared" si="26"/>
        <v>395.2</v>
      </c>
      <c r="P51" s="87">
        <f t="shared" si="27"/>
        <v>921.7</v>
      </c>
      <c r="Q51" s="87">
        <v>0</v>
      </c>
      <c r="R51" s="87">
        <f t="shared" si="28"/>
        <v>2769</v>
      </c>
      <c r="S51" s="87">
        <f t="shared" si="29"/>
        <v>768.3</v>
      </c>
      <c r="T51" s="87">
        <f t="shared" si="30"/>
        <v>2000.7</v>
      </c>
      <c r="U51" s="120">
        <f t="shared" si="31"/>
        <v>12231.7</v>
      </c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  <c r="EN51" s="75"/>
      <c r="EO51" s="75"/>
      <c r="EP51" s="75"/>
      <c r="EQ51" s="75"/>
      <c r="ER51" s="75"/>
      <c r="ES51" s="75"/>
      <c r="ET51" s="75"/>
      <c r="EU51" s="75"/>
      <c r="EV51" s="75"/>
      <c r="EW51" s="75"/>
      <c r="EX51" s="75"/>
      <c r="EY51" s="75"/>
      <c r="EZ51" s="75"/>
      <c r="FA51" s="75"/>
      <c r="FB51" s="75"/>
      <c r="FC51" s="75"/>
      <c r="FD51" s="75"/>
      <c r="FE51" s="75"/>
      <c r="FF51" s="75"/>
      <c r="FG51" s="75"/>
      <c r="FH51" s="75"/>
      <c r="FI51" s="75"/>
      <c r="FJ51" s="75"/>
      <c r="FK51" s="75"/>
      <c r="FL51" s="76"/>
      <c r="FM51" s="76"/>
      <c r="FN51" s="76"/>
      <c r="FO51" s="76"/>
      <c r="FP51" s="76"/>
      <c r="FQ51" s="76"/>
      <c r="FR51" s="76"/>
      <c r="FS51" s="76"/>
      <c r="FT51" s="76"/>
      <c r="FU51" s="76"/>
      <c r="FV51" s="76"/>
      <c r="FW51" s="76"/>
      <c r="FX51" s="76"/>
      <c r="FY51" s="76"/>
      <c r="FZ51" s="76"/>
      <c r="GA51" s="76"/>
      <c r="GB51" s="76"/>
      <c r="GC51" s="76"/>
      <c r="GD51" s="76"/>
      <c r="GE51" s="76"/>
      <c r="GF51" s="76"/>
      <c r="GG51" s="76"/>
      <c r="GH51" s="76"/>
      <c r="GI51" s="76"/>
      <c r="GJ51" s="76"/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/>
      <c r="GX51" s="76"/>
      <c r="GY51" s="76"/>
      <c r="GZ51" s="76"/>
      <c r="HA51" s="76"/>
      <c r="HB51" s="76"/>
      <c r="HC51" s="76"/>
      <c r="HD51" s="76"/>
      <c r="HE51" s="76"/>
      <c r="HF51" s="76"/>
      <c r="HG51" s="76"/>
      <c r="HH51" s="76"/>
      <c r="HI51" s="76"/>
      <c r="HJ51" s="76"/>
      <c r="HK51" s="76"/>
      <c r="HL51" s="76"/>
      <c r="HM51" s="76"/>
      <c r="HN51" s="76"/>
      <c r="HO51" s="76"/>
      <c r="HP51" s="76"/>
      <c r="HQ51" s="76"/>
      <c r="HR51" s="76"/>
      <c r="HS51" s="76"/>
      <c r="HT51" s="76"/>
      <c r="HU51" s="76"/>
      <c r="HV51" s="76"/>
      <c r="HW51" s="76"/>
      <c r="HX51" s="76"/>
      <c r="HY51" s="76"/>
      <c r="HZ51" s="76"/>
      <c r="IA51" s="76"/>
      <c r="IB51" s="76"/>
      <c r="IC51" s="76"/>
      <c r="ID51" s="76"/>
      <c r="IE51" s="76"/>
      <c r="IF51" s="76"/>
      <c r="IG51" s="76"/>
      <c r="IH51" s="76"/>
      <c r="II51" s="76"/>
      <c r="IJ51" s="76"/>
      <c r="IK51" s="76"/>
      <c r="IL51" s="76"/>
      <c r="IM51" s="76"/>
      <c r="IN51" s="76"/>
      <c r="IO51" s="76"/>
      <c r="IP51" s="76"/>
      <c r="IQ51" s="76"/>
      <c r="IR51" s="76"/>
      <c r="IS51" s="76"/>
      <c r="IT51" s="76"/>
      <c r="IU51" s="76"/>
      <c r="IV51" s="76"/>
      <c r="IW51" s="76"/>
      <c r="IX51" s="76"/>
      <c r="IY51" s="76"/>
      <c r="IZ51" s="76"/>
      <c r="JA51" s="76"/>
      <c r="JB51" s="76"/>
      <c r="JC51" s="76"/>
      <c r="JD51" s="76"/>
      <c r="JE51" s="76"/>
      <c r="JF51" s="76"/>
      <c r="JG51" s="76"/>
      <c r="JH51" s="76"/>
      <c r="JI51" s="76"/>
      <c r="JJ51" s="76"/>
      <c r="JK51" s="76"/>
      <c r="JL51" s="76"/>
      <c r="JM51" s="76"/>
      <c r="JN51" s="76"/>
      <c r="JO51" s="76"/>
      <c r="JP51" s="76"/>
      <c r="JQ51" s="76"/>
      <c r="JR51" s="76"/>
      <c r="JS51" s="76"/>
      <c r="JT51" s="76"/>
      <c r="JU51" s="76"/>
      <c r="JV51" s="76"/>
      <c r="JW51" s="76"/>
      <c r="JX51" s="76"/>
      <c r="JY51" s="76"/>
      <c r="JZ51" s="76"/>
      <c r="KA51" s="76"/>
      <c r="KB51" s="76"/>
      <c r="KC51" s="76"/>
      <c r="KD51" s="76"/>
      <c r="KE51" s="76"/>
      <c r="KF51" s="76"/>
      <c r="KG51" s="76"/>
      <c r="KH51" s="76"/>
      <c r="KI51" s="76"/>
      <c r="KJ51" s="76"/>
      <c r="KK51" s="76"/>
      <c r="KL51" s="76"/>
      <c r="KM51" s="76"/>
      <c r="KN51" s="76"/>
      <c r="KO51" s="76"/>
      <c r="KP51" s="76"/>
      <c r="KQ51" s="76"/>
      <c r="KR51" s="76"/>
      <c r="KS51" s="76"/>
      <c r="KT51" s="76"/>
      <c r="KU51" s="76"/>
      <c r="KV51" s="76"/>
      <c r="KW51" s="76"/>
      <c r="KX51" s="76"/>
      <c r="KY51" s="76"/>
      <c r="KZ51" s="76"/>
      <c r="LA51" s="76"/>
      <c r="LB51" s="76"/>
      <c r="LC51" s="76"/>
      <c r="LD51" s="76"/>
      <c r="LE51" s="76"/>
      <c r="LF51" s="76"/>
      <c r="LG51" s="76"/>
      <c r="LH51" s="76"/>
      <c r="LI51" s="76"/>
      <c r="LJ51" s="76"/>
      <c r="LK51" s="76"/>
      <c r="LL51" s="76"/>
      <c r="LM51" s="76"/>
      <c r="LN51" s="76"/>
      <c r="LO51" s="76"/>
      <c r="LP51" s="76"/>
      <c r="LQ51" s="76"/>
      <c r="LR51" s="76"/>
      <c r="LS51" s="76"/>
      <c r="LT51" s="76"/>
      <c r="LU51" s="76"/>
      <c r="LV51" s="76"/>
      <c r="LW51" s="76"/>
      <c r="LX51" s="76"/>
      <c r="LY51" s="76"/>
      <c r="LZ51" s="76"/>
      <c r="MA51" s="76"/>
      <c r="MB51" s="76"/>
      <c r="MC51" s="76"/>
      <c r="MD51" s="76"/>
      <c r="ME51" s="76"/>
      <c r="MF51" s="76"/>
      <c r="MG51" s="76"/>
      <c r="MH51" s="76"/>
      <c r="MI51" s="76"/>
      <c r="MJ51" s="76"/>
      <c r="MK51" s="76"/>
      <c r="ML51" s="76"/>
      <c r="MM51" s="76"/>
      <c r="MN51" s="76"/>
      <c r="MO51" s="76"/>
      <c r="MP51" s="76"/>
      <c r="MQ51" s="76"/>
      <c r="MR51" s="76"/>
      <c r="MS51" s="76"/>
      <c r="MT51" s="76"/>
      <c r="MU51" s="76"/>
      <c r="MV51" s="76"/>
      <c r="MW51" s="76"/>
      <c r="MX51" s="76"/>
      <c r="MY51" s="76"/>
      <c r="MZ51" s="76"/>
      <c r="NA51" s="76"/>
      <c r="NB51" s="76"/>
      <c r="NC51" s="76"/>
      <c r="ND51" s="76"/>
      <c r="NE51" s="76"/>
      <c r="NF51" s="76"/>
      <c r="NG51" s="76"/>
      <c r="NH51" s="76"/>
      <c r="NI51" s="76"/>
      <c r="NJ51" s="76"/>
      <c r="NK51" s="76"/>
      <c r="NL51" s="76"/>
      <c r="NM51" s="76"/>
      <c r="NN51" s="76"/>
      <c r="NO51" s="76"/>
      <c r="NP51" s="76"/>
      <c r="NQ51" s="76"/>
      <c r="NR51" s="76"/>
      <c r="NS51" s="76"/>
      <c r="NT51" s="76"/>
      <c r="NU51" s="76"/>
      <c r="NV51" s="76"/>
      <c r="NW51" s="76"/>
      <c r="NX51" s="76"/>
      <c r="NY51" s="76"/>
      <c r="NZ51" s="76"/>
      <c r="OA51" s="76"/>
      <c r="OB51" s="76"/>
      <c r="OC51" s="76"/>
      <c r="OD51" s="76"/>
      <c r="OE51" s="76"/>
      <c r="OF51" s="76"/>
      <c r="OG51" s="76"/>
      <c r="OH51" s="76"/>
      <c r="OI51" s="76"/>
      <c r="OJ51" s="76"/>
      <c r="OK51" s="76"/>
      <c r="OL51" s="76"/>
      <c r="OM51" s="76"/>
      <c r="ON51" s="76"/>
      <c r="OO51" s="76"/>
      <c r="OP51" s="76"/>
      <c r="OQ51" s="76"/>
      <c r="OR51" s="76"/>
      <c r="OS51" s="76"/>
      <c r="OT51" s="76"/>
      <c r="OU51" s="76"/>
      <c r="OV51" s="76"/>
      <c r="OW51" s="76"/>
      <c r="OX51" s="76"/>
      <c r="OY51" s="76"/>
      <c r="OZ51" s="76"/>
      <c r="PA51" s="76"/>
      <c r="PB51" s="76"/>
      <c r="PC51" s="76"/>
      <c r="PD51" s="76"/>
      <c r="PE51" s="76"/>
      <c r="PF51" s="76"/>
      <c r="PG51" s="76"/>
      <c r="PH51" s="76"/>
      <c r="PI51" s="76"/>
      <c r="PJ51" s="76"/>
      <c r="PK51" s="76"/>
      <c r="PL51" s="76"/>
      <c r="PM51" s="76"/>
      <c r="PN51" s="76"/>
      <c r="PO51" s="76"/>
      <c r="PP51" s="76"/>
      <c r="PQ51" s="76"/>
      <c r="PR51" s="76"/>
      <c r="PS51" s="76"/>
    </row>
    <row r="52" spans="1:435" s="7" customFormat="1" ht="18.75" customHeight="1" x14ac:dyDescent="0.25">
      <c r="A52" s="40">
        <v>42</v>
      </c>
      <c r="B52" s="18" t="s">
        <v>144</v>
      </c>
      <c r="C52" s="18" t="s">
        <v>145</v>
      </c>
      <c r="D52" s="18" t="s">
        <v>66</v>
      </c>
      <c r="E52" s="18" t="s">
        <v>54</v>
      </c>
      <c r="F52" s="18" t="s">
        <v>70</v>
      </c>
      <c r="G52" s="20" t="s">
        <v>114</v>
      </c>
      <c r="H52" s="21">
        <v>44866</v>
      </c>
      <c r="I52" s="52" t="s">
        <v>270</v>
      </c>
      <c r="J52" s="52"/>
      <c r="K52" s="64">
        <v>13000</v>
      </c>
      <c r="L52" s="87">
        <f t="shared" si="23"/>
        <v>373.1</v>
      </c>
      <c r="M52" s="87">
        <f t="shared" si="24"/>
        <v>922.99999999999989</v>
      </c>
      <c r="N52" s="87">
        <f t="shared" si="25"/>
        <v>156</v>
      </c>
      <c r="O52" s="87">
        <f t="shared" si="26"/>
        <v>395.2</v>
      </c>
      <c r="P52" s="87">
        <f t="shared" si="27"/>
        <v>921.7</v>
      </c>
      <c r="Q52" s="87">
        <v>0</v>
      </c>
      <c r="R52" s="87">
        <f t="shared" si="28"/>
        <v>2769</v>
      </c>
      <c r="S52" s="87">
        <f t="shared" si="29"/>
        <v>768.3</v>
      </c>
      <c r="T52" s="87">
        <f t="shared" si="30"/>
        <v>2000.7</v>
      </c>
      <c r="U52" s="120">
        <f t="shared" si="31"/>
        <v>12231.7</v>
      </c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  <c r="EO52" s="75"/>
      <c r="EP52" s="75"/>
      <c r="EQ52" s="75"/>
      <c r="ER52" s="75"/>
      <c r="ES52" s="75"/>
      <c r="ET52" s="75"/>
      <c r="EU52" s="75"/>
      <c r="EV52" s="75"/>
      <c r="EW52" s="75"/>
      <c r="EX52" s="75"/>
      <c r="EY52" s="75"/>
      <c r="EZ52" s="75"/>
      <c r="FA52" s="75"/>
      <c r="FB52" s="75"/>
      <c r="FC52" s="75"/>
      <c r="FD52" s="75"/>
      <c r="FE52" s="75"/>
      <c r="FF52" s="75"/>
      <c r="FG52" s="75"/>
      <c r="FH52" s="75"/>
      <c r="FI52" s="75"/>
      <c r="FJ52" s="75"/>
      <c r="FK52" s="75"/>
      <c r="FL52" s="77"/>
      <c r="FM52" s="77"/>
      <c r="FN52" s="77"/>
      <c r="FO52" s="77"/>
      <c r="FP52" s="77"/>
      <c r="FQ52" s="77"/>
      <c r="FR52" s="77"/>
      <c r="FS52" s="77"/>
      <c r="FT52" s="77"/>
      <c r="FU52" s="77"/>
      <c r="FV52" s="77"/>
      <c r="FW52" s="77"/>
      <c r="FX52" s="77"/>
      <c r="FY52" s="77"/>
      <c r="FZ52" s="77"/>
      <c r="GA52" s="77"/>
      <c r="GB52" s="77"/>
      <c r="GC52" s="77"/>
      <c r="GD52" s="77"/>
      <c r="GE52" s="77"/>
      <c r="GF52" s="77"/>
      <c r="GG52" s="77"/>
      <c r="GH52" s="77"/>
      <c r="GI52" s="77"/>
      <c r="GJ52" s="77"/>
      <c r="GK52" s="77"/>
      <c r="GL52" s="77"/>
      <c r="GM52" s="77"/>
      <c r="GN52" s="77"/>
      <c r="GO52" s="77"/>
      <c r="GP52" s="77"/>
      <c r="GQ52" s="77"/>
      <c r="GR52" s="77"/>
      <c r="GS52" s="77"/>
      <c r="GT52" s="77"/>
      <c r="GU52" s="77"/>
      <c r="GV52" s="77"/>
      <c r="GW52" s="77"/>
      <c r="GX52" s="77"/>
      <c r="GY52" s="77"/>
      <c r="GZ52" s="77"/>
      <c r="HA52" s="77"/>
      <c r="HB52" s="77"/>
      <c r="HC52" s="77"/>
      <c r="HD52" s="77"/>
      <c r="HE52" s="77"/>
      <c r="HF52" s="77"/>
      <c r="HG52" s="77"/>
      <c r="HH52" s="77"/>
      <c r="HI52" s="77"/>
      <c r="HJ52" s="77"/>
      <c r="HK52" s="77"/>
      <c r="HL52" s="77"/>
      <c r="HM52" s="77"/>
      <c r="HN52" s="77"/>
      <c r="HO52" s="77"/>
      <c r="HP52" s="77"/>
      <c r="HQ52" s="77"/>
      <c r="HR52" s="77"/>
      <c r="HS52" s="77"/>
      <c r="HT52" s="77"/>
      <c r="HU52" s="77"/>
      <c r="HV52" s="77"/>
      <c r="HW52" s="77"/>
      <c r="HX52" s="77"/>
      <c r="HY52" s="77"/>
      <c r="HZ52" s="77"/>
      <c r="IA52" s="77"/>
      <c r="IB52" s="77"/>
      <c r="IC52" s="77"/>
      <c r="ID52" s="77"/>
      <c r="IE52" s="77"/>
      <c r="IF52" s="77"/>
      <c r="IG52" s="77"/>
      <c r="IH52" s="77"/>
      <c r="II52" s="77"/>
      <c r="IJ52" s="77"/>
      <c r="IK52" s="77"/>
      <c r="IL52" s="77"/>
      <c r="IM52" s="77"/>
      <c r="IN52" s="77"/>
      <c r="IO52" s="77"/>
      <c r="IP52" s="77"/>
      <c r="IQ52" s="77"/>
      <c r="IR52" s="77"/>
      <c r="IS52" s="77"/>
      <c r="IT52" s="77"/>
      <c r="IU52" s="77"/>
      <c r="IV52" s="77"/>
      <c r="IW52" s="77"/>
      <c r="IX52" s="77"/>
      <c r="IY52" s="77"/>
      <c r="IZ52" s="77"/>
      <c r="JA52" s="77"/>
      <c r="JB52" s="77"/>
      <c r="JC52" s="77"/>
      <c r="JD52" s="77"/>
      <c r="JE52" s="77"/>
      <c r="JF52" s="77"/>
      <c r="JG52" s="77"/>
      <c r="JH52" s="77"/>
      <c r="JI52" s="77"/>
      <c r="JJ52" s="77"/>
      <c r="JK52" s="77"/>
      <c r="JL52" s="77"/>
      <c r="JM52" s="77"/>
      <c r="JN52" s="77"/>
      <c r="JO52" s="77"/>
      <c r="JP52" s="77"/>
      <c r="JQ52" s="77"/>
      <c r="JR52" s="77"/>
      <c r="JS52" s="77"/>
      <c r="JT52" s="77"/>
      <c r="JU52" s="77"/>
      <c r="JV52" s="77"/>
      <c r="JW52" s="77"/>
      <c r="JX52" s="77"/>
      <c r="JY52" s="77"/>
      <c r="JZ52" s="77"/>
      <c r="KA52" s="77"/>
      <c r="KB52" s="77"/>
      <c r="KC52" s="77"/>
      <c r="KD52" s="77"/>
      <c r="KE52" s="77"/>
      <c r="KF52" s="77"/>
      <c r="KG52" s="77"/>
      <c r="KH52" s="77"/>
      <c r="KI52" s="77"/>
      <c r="KJ52" s="77"/>
      <c r="KK52" s="77"/>
      <c r="KL52" s="77"/>
      <c r="KM52" s="77"/>
      <c r="KN52" s="77"/>
      <c r="KO52" s="77"/>
      <c r="KP52" s="77"/>
      <c r="KQ52" s="77"/>
      <c r="KR52" s="77"/>
      <c r="KS52" s="77"/>
      <c r="KT52" s="77"/>
      <c r="KU52" s="77"/>
      <c r="KV52" s="77"/>
      <c r="KW52" s="77"/>
      <c r="KX52" s="77"/>
      <c r="KY52" s="77"/>
      <c r="KZ52" s="77"/>
      <c r="LA52" s="77"/>
      <c r="LB52" s="77"/>
      <c r="LC52" s="77"/>
      <c r="LD52" s="77"/>
      <c r="LE52" s="77"/>
      <c r="LF52" s="77"/>
      <c r="LG52" s="77"/>
      <c r="LH52" s="77"/>
      <c r="LI52" s="77"/>
      <c r="LJ52" s="77"/>
      <c r="LK52" s="77"/>
      <c r="LL52" s="77"/>
      <c r="LM52" s="77"/>
      <c r="LN52" s="77"/>
      <c r="LO52" s="77"/>
      <c r="LP52" s="77"/>
      <c r="LQ52" s="77"/>
      <c r="LR52" s="77"/>
      <c r="LS52" s="77"/>
      <c r="LT52" s="77"/>
      <c r="LU52" s="77"/>
      <c r="LV52" s="77"/>
      <c r="LW52" s="77"/>
      <c r="LX52" s="77"/>
      <c r="LY52" s="77"/>
      <c r="LZ52" s="77"/>
      <c r="MA52" s="77"/>
      <c r="MB52" s="77"/>
      <c r="MC52" s="77"/>
      <c r="MD52" s="77"/>
      <c r="ME52" s="77"/>
      <c r="MF52" s="77"/>
      <c r="MG52" s="77"/>
      <c r="MH52" s="77"/>
      <c r="MI52" s="77"/>
      <c r="MJ52" s="77"/>
      <c r="MK52" s="77"/>
      <c r="ML52" s="77"/>
      <c r="MM52" s="77"/>
      <c r="MN52" s="77"/>
      <c r="MO52" s="77"/>
      <c r="MP52" s="77"/>
      <c r="MQ52" s="77"/>
      <c r="MR52" s="77"/>
      <c r="MS52" s="77"/>
      <c r="MT52" s="77"/>
      <c r="MU52" s="77"/>
      <c r="MV52" s="77"/>
      <c r="MW52" s="77"/>
      <c r="MX52" s="77"/>
      <c r="MY52" s="77"/>
      <c r="MZ52" s="77"/>
      <c r="NA52" s="77"/>
      <c r="NB52" s="77"/>
      <c r="NC52" s="77"/>
      <c r="ND52" s="77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7"/>
      <c r="NS52" s="77"/>
      <c r="NT52" s="77"/>
      <c r="NU52" s="77"/>
      <c r="NV52" s="77"/>
      <c r="NW52" s="77"/>
      <c r="NX52" s="77"/>
      <c r="NY52" s="77"/>
      <c r="NZ52" s="77"/>
      <c r="OA52" s="77"/>
      <c r="OB52" s="77"/>
      <c r="OC52" s="77"/>
      <c r="OD52" s="77"/>
      <c r="OE52" s="77"/>
      <c r="OF52" s="77"/>
      <c r="OG52" s="77"/>
      <c r="OH52" s="77"/>
      <c r="OI52" s="77"/>
      <c r="OJ52" s="77"/>
      <c r="OK52" s="77"/>
      <c r="OL52" s="77"/>
      <c r="OM52" s="77"/>
      <c r="ON52" s="77"/>
      <c r="OO52" s="77"/>
      <c r="OP52" s="77"/>
      <c r="OQ52" s="77"/>
      <c r="OR52" s="77"/>
      <c r="OS52" s="77"/>
      <c r="OT52" s="77"/>
      <c r="OU52" s="77"/>
      <c r="OV52" s="77"/>
      <c r="OW52" s="77"/>
      <c r="OX52" s="77"/>
      <c r="OY52" s="77"/>
      <c r="OZ52" s="77"/>
      <c r="PA52" s="77"/>
      <c r="PB52" s="77"/>
      <c r="PC52" s="77"/>
      <c r="PD52" s="77"/>
      <c r="PE52" s="77"/>
      <c r="PF52" s="77"/>
      <c r="PG52" s="77"/>
      <c r="PH52" s="77"/>
      <c r="PI52" s="77"/>
      <c r="PJ52" s="77"/>
      <c r="PK52" s="77"/>
      <c r="PL52" s="77"/>
      <c r="PM52" s="77"/>
      <c r="PN52" s="77"/>
      <c r="PO52" s="77"/>
      <c r="PP52" s="77"/>
      <c r="PQ52" s="77"/>
      <c r="PR52" s="77"/>
      <c r="PS52" s="77"/>
    </row>
    <row r="53" spans="1:435" s="7" customFormat="1" ht="16.5" customHeight="1" x14ac:dyDescent="0.25">
      <c r="A53" s="40">
        <v>43</v>
      </c>
      <c r="B53" s="18" t="s">
        <v>73</v>
      </c>
      <c r="C53" s="18" t="s">
        <v>74</v>
      </c>
      <c r="D53" s="18" t="s">
        <v>55</v>
      </c>
      <c r="E53" s="18" t="s">
        <v>81</v>
      </c>
      <c r="F53" s="19" t="s">
        <v>70</v>
      </c>
      <c r="G53" s="20" t="s">
        <v>114</v>
      </c>
      <c r="H53" s="21">
        <v>43620</v>
      </c>
      <c r="I53" s="22" t="s">
        <v>269</v>
      </c>
      <c r="J53" s="22"/>
      <c r="K53" s="83">
        <v>10000</v>
      </c>
      <c r="L53" s="87">
        <f t="shared" si="23"/>
        <v>287</v>
      </c>
      <c r="M53" s="87">
        <f t="shared" si="24"/>
        <v>709.99999999999989</v>
      </c>
      <c r="N53" s="87">
        <f t="shared" si="25"/>
        <v>120</v>
      </c>
      <c r="O53" s="87">
        <f t="shared" si="26"/>
        <v>304</v>
      </c>
      <c r="P53" s="87">
        <f t="shared" si="27"/>
        <v>709</v>
      </c>
      <c r="Q53" s="87">
        <v>0</v>
      </c>
      <c r="R53" s="87">
        <f t="shared" si="28"/>
        <v>2130</v>
      </c>
      <c r="S53" s="87">
        <f t="shared" si="29"/>
        <v>591</v>
      </c>
      <c r="T53" s="87">
        <f t="shared" si="30"/>
        <v>1539</v>
      </c>
      <c r="U53" s="120">
        <f t="shared" si="31"/>
        <v>9409</v>
      </c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  <c r="EN53" s="75"/>
      <c r="EO53" s="75"/>
      <c r="EP53" s="75"/>
      <c r="EQ53" s="75"/>
      <c r="ER53" s="75"/>
      <c r="ES53" s="75"/>
      <c r="ET53" s="75"/>
      <c r="EU53" s="75"/>
      <c r="EV53" s="75"/>
      <c r="EW53" s="75"/>
      <c r="EX53" s="75"/>
      <c r="EY53" s="75"/>
      <c r="EZ53" s="75"/>
      <c r="FA53" s="75"/>
      <c r="FB53" s="75"/>
      <c r="FC53" s="75"/>
      <c r="FD53" s="75"/>
      <c r="FE53" s="75"/>
      <c r="FF53" s="75"/>
      <c r="FG53" s="75"/>
      <c r="FH53" s="75"/>
      <c r="FI53" s="75"/>
      <c r="FJ53" s="75"/>
      <c r="FK53" s="75"/>
      <c r="FL53" s="77"/>
      <c r="FM53" s="77"/>
      <c r="FN53" s="77"/>
      <c r="FO53" s="77"/>
      <c r="FP53" s="77"/>
      <c r="FQ53" s="77"/>
      <c r="FR53" s="77"/>
      <c r="FS53" s="77"/>
      <c r="FT53" s="77"/>
      <c r="FU53" s="77"/>
      <c r="FV53" s="77"/>
      <c r="FW53" s="77"/>
      <c r="FX53" s="77"/>
      <c r="FY53" s="77"/>
      <c r="FZ53" s="77"/>
      <c r="GA53" s="77"/>
      <c r="GB53" s="77"/>
      <c r="GC53" s="77"/>
      <c r="GD53" s="77"/>
      <c r="GE53" s="77"/>
      <c r="GF53" s="77"/>
      <c r="GG53" s="77"/>
      <c r="GH53" s="77"/>
      <c r="GI53" s="77"/>
      <c r="GJ53" s="77"/>
      <c r="GK53" s="77"/>
      <c r="GL53" s="77"/>
      <c r="GM53" s="77"/>
      <c r="GN53" s="77"/>
      <c r="GO53" s="77"/>
      <c r="GP53" s="77"/>
      <c r="GQ53" s="77"/>
      <c r="GR53" s="77"/>
      <c r="GS53" s="77"/>
      <c r="GT53" s="77"/>
      <c r="GU53" s="77"/>
      <c r="GV53" s="77"/>
      <c r="GW53" s="77"/>
      <c r="GX53" s="77"/>
      <c r="GY53" s="77"/>
      <c r="GZ53" s="77"/>
      <c r="HA53" s="77"/>
      <c r="HB53" s="77"/>
      <c r="HC53" s="77"/>
      <c r="HD53" s="77"/>
      <c r="HE53" s="77"/>
      <c r="HF53" s="77"/>
      <c r="HG53" s="77"/>
      <c r="HH53" s="77"/>
      <c r="HI53" s="77"/>
      <c r="HJ53" s="77"/>
      <c r="HK53" s="77"/>
      <c r="HL53" s="77"/>
      <c r="HM53" s="77"/>
      <c r="HN53" s="77"/>
      <c r="HO53" s="77"/>
      <c r="HP53" s="77"/>
      <c r="HQ53" s="77"/>
      <c r="HR53" s="77"/>
      <c r="HS53" s="77"/>
      <c r="HT53" s="77"/>
      <c r="HU53" s="77"/>
      <c r="HV53" s="77"/>
      <c r="HW53" s="77"/>
      <c r="HX53" s="77"/>
      <c r="HY53" s="77"/>
      <c r="HZ53" s="77"/>
      <c r="IA53" s="77"/>
      <c r="IB53" s="77"/>
      <c r="IC53" s="77"/>
      <c r="ID53" s="77"/>
      <c r="IE53" s="77"/>
      <c r="IF53" s="77"/>
      <c r="IG53" s="77"/>
      <c r="IH53" s="77"/>
      <c r="II53" s="77"/>
      <c r="IJ53" s="77"/>
      <c r="IK53" s="77"/>
      <c r="IL53" s="77"/>
      <c r="IM53" s="77"/>
      <c r="IN53" s="77"/>
      <c r="IO53" s="77"/>
      <c r="IP53" s="77"/>
      <c r="IQ53" s="77"/>
      <c r="IR53" s="77"/>
      <c r="IS53" s="77"/>
      <c r="IT53" s="77"/>
      <c r="IU53" s="77"/>
      <c r="IV53" s="77"/>
      <c r="IW53" s="77"/>
      <c r="IX53" s="77"/>
      <c r="IY53" s="77"/>
      <c r="IZ53" s="77"/>
      <c r="JA53" s="77"/>
      <c r="JB53" s="77"/>
      <c r="JC53" s="77"/>
      <c r="JD53" s="77"/>
      <c r="JE53" s="77"/>
      <c r="JF53" s="77"/>
      <c r="JG53" s="77"/>
      <c r="JH53" s="77"/>
      <c r="JI53" s="77"/>
      <c r="JJ53" s="77"/>
      <c r="JK53" s="77"/>
      <c r="JL53" s="77"/>
      <c r="JM53" s="77"/>
      <c r="JN53" s="77"/>
      <c r="JO53" s="77"/>
      <c r="JP53" s="77"/>
      <c r="JQ53" s="77"/>
      <c r="JR53" s="77"/>
      <c r="JS53" s="77"/>
      <c r="JT53" s="77"/>
      <c r="JU53" s="77"/>
      <c r="JV53" s="77"/>
      <c r="JW53" s="77"/>
      <c r="JX53" s="77"/>
      <c r="JY53" s="77"/>
      <c r="JZ53" s="77"/>
      <c r="KA53" s="77"/>
      <c r="KB53" s="77"/>
      <c r="KC53" s="77"/>
      <c r="KD53" s="77"/>
      <c r="KE53" s="77"/>
      <c r="KF53" s="77"/>
      <c r="KG53" s="77"/>
      <c r="KH53" s="77"/>
      <c r="KI53" s="77"/>
      <c r="KJ53" s="77"/>
      <c r="KK53" s="77"/>
      <c r="KL53" s="77"/>
      <c r="KM53" s="77"/>
      <c r="KN53" s="77"/>
      <c r="KO53" s="77"/>
      <c r="KP53" s="77"/>
      <c r="KQ53" s="77"/>
      <c r="KR53" s="77"/>
      <c r="KS53" s="77"/>
      <c r="KT53" s="77"/>
      <c r="KU53" s="77"/>
      <c r="KV53" s="77"/>
      <c r="KW53" s="77"/>
      <c r="KX53" s="77"/>
      <c r="KY53" s="77"/>
      <c r="KZ53" s="77"/>
      <c r="LA53" s="77"/>
      <c r="LB53" s="77"/>
      <c r="LC53" s="77"/>
      <c r="LD53" s="77"/>
      <c r="LE53" s="77"/>
      <c r="LF53" s="77"/>
      <c r="LG53" s="77"/>
      <c r="LH53" s="77"/>
      <c r="LI53" s="77"/>
      <c r="LJ53" s="77"/>
      <c r="LK53" s="77"/>
      <c r="LL53" s="77"/>
      <c r="LM53" s="77"/>
      <c r="LN53" s="77"/>
      <c r="LO53" s="77"/>
      <c r="LP53" s="77"/>
      <c r="LQ53" s="77"/>
      <c r="LR53" s="77"/>
      <c r="LS53" s="77"/>
      <c r="LT53" s="77"/>
      <c r="LU53" s="77"/>
      <c r="LV53" s="77"/>
      <c r="LW53" s="77"/>
      <c r="LX53" s="77"/>
      <c r="LY53" s="77"/>
      <c r="LZ53" s="77"/>
      <c r="MA53" s="77"/>
      <c r="MB53" s="77"/>
      <c r="MC53" s="77"/>
      <c r="MD53" s="77"/>
      <c r="ME53" s="77"/>
      <c r="MF53" s="77"/>
      <c r="MG53" s="77"/>
      <c r="MH53" s="77"/>
      <c r="MI53" s="77"/>
      <c r="MJ53" s="77"/>
      <c r="MK53" s="77"/>
      <c r="ML53" s="77"/>
      <c r="MM53" s="77"/>
      <c r="MN53" s="77"/>
      <c r="MO53" s="77"/>
      <c r="MP53" s="77"/>
      <c r="MQ53" s="77"/>
      <c r="MR53" s="77"/>
      <c r="MS53" s="77"/>
      <c r="MT53" s="77"/>
      <c r="MU53" s="77"/>
      <c r="MV53" s="77"/>
      <c r="MW53" s="77"/>
      <c r="MX53" s="77"/>
      <c r="MY53" s="77"/>
      <c r="MZ53" s="77"/>
      <c r="NA53" s="77"/>
      <c r="NB53" s="77"/>
      <c r="NC53" s="77"/>
      <c r="ND53" s="77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7"/>
      <c r="NS53" s="77"/>
      <c r="NT53" s="77"/>
      <c r="NU53" s="77"/>
      <c r="NV53" s="77"/>
      <c r="NW53" s="77"/>
      <c r="NX53" s="77"/>
      <c r="NY53" s="77"/>
      <c r="NZ53" s="77"/>
      <c r="OA53" s="77"/>
      <c r="OB53" s="77"/>
      <c r="OC53" s="77"/>
      <c r="OD53" s="77"/>
      <c r="OE53" s="77"/>
      <c r="OF53" s="77"/>
      <c r="OG53" s="77"/>
      <c r="OH53" s="77"/>
      <c r="OI53" s="77"/>
      <c r="OJ53" s="77"/>
      <c r="OK53" s="77"/>
      <c r="OL53" s="77"/>
      <c r="OM53" s="77"/>
      <c r="ON53" s="77"/>
      <c r="OO53" s="77"/>
      <c r="OP53" s="77"/>
      <c r="OQ53" s="77"/>
      <c r="OR53" s="77"/>
      <c r="OS53" s="77"/>
      <c r="OT53" s="77"/>
      <c r="OU53" s="77"/>
      <c r="OV53" s="77"/>
      <c r="OW53" s="77"/>
      <c r="OX53" s="77"/>
      <c r="OY53" s="77"/>
      <c r="OZ53" s="77"/>
      <c r="PA53" s="77"/>
      <c r="PB53" s="77"/>
      <c r="PC53" s="77"/>
      <c r="PD53" s="77"/>
      <c r="PE53" s="77"/>
      <c r="PF53" s="77"/>
      <c r="PG53" s="77"/>
      <c r="PH53" s="77"/>
      <c r="PI53" s="77"/>
      <c r="PJ53" s="77"/>
      <c r="PK53" s="77"/>
      <c r="PL53" s="77"/>
      <c r="PM53" s="77"/>
      <c r="PN53" s="77"/>
      <c r="PO53" s="77"/>
      <c r="PP53" s="77"/>
      <c r="PQ53" s="77"/>
      <c r="PR53" s="77"/>
      <c r="PS53" s="77"/>
    </row>
    <row r="54" spans="1:435" s="7" customFormat="1" ht="18" customHeight="1" x14ac:dyDescent="0.25">
      <c r="A54" s="40">
        <v>44</v>
      </c>
      <c r="B54" s="19" t="s">
        <v>111</v>
      </c>
      <c r="C54" s="18" t="s">
        <v>112</v>
      </c>
      <c r="D54" s="19" t="s">
        <v>55</v>
      </c>
      <c r="E54" s="19" t="s">
        <v>81</v>
      </c>
      <c r="F54" s="19" t="s">
        <v>70</v>
      </c>
      <c r="G54" s="20" t="s">
        <v>114</v>
      </c>
      <c r="H54" s="21">
        <v>44531</v>
      </c>
      <c r="I54" s="22" t="s">
        <v>269</v>
      </c>
      <c r="J54" s="22"/>
      <c r="K54" s="64">
        <v>13000</v>
      </c>
      <c r="L54" s="87">
        <f t="shared" si="23"/>
        <v>373.1</v>
      </c>
      <c r="M54" s="87">
        <f t="shared" si="24"/>
        <v>922.99999999999989</v>
      </c>
      <c r="N54" s="87">
        <f t="shared" si="25"/>
        <v>156</v>
      </c>
      <c r="O54" s="87">
        <f t="shared" si="26"/>
        <v>395.2</v>
      </c>
      <c r="P54" s="87">
        <f t="shared" si="27"/>
        <v>921.7</v>
      </c>
      <c r="Q54" s="87">
        <v>0</v>
      </c>
      <c r="R54" s="87">
        <f t="shared" si="28"/>
        <v>2769</v>
      </c>
      <c r="S54" s="87">
        <f t="shared" si="29"/>
        <v>768.3</v>
      </c>
      <c r="T54" s="87">
        <f t="shared" si="30"/>
        <v>2000.7</v>
      </c>
      <c r="U54" s="120">
        <f t="shared" si="31"/>
        <v>12231.7</v>
      </c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  <c r="EO54" s="75"/>
      <c r="EP54" s="75"/>
      <c r="EQ54" s="75"/>
      <c r="ER54" s="75"/>
      <c r="ES54" s="75"/>
      <c r="ET54" s="75"/>
      <c r="EU54" s="75"/>
      <c r="EV54" s="75"/>
      <c r="EW54" s="75"/>
      <c r="EX54" s="75"/>
      <c r="EY54" s="75"/>
      <c r="EZ54" s="75"/>
      <c r="FA54" s="75"/>
      <c r="FB54" s="75"/>
      <c r="FC54" s="75"/>
      <c r="FD54" s="75"/>
      <c r="FE54" s="75"/>
      <c r="FF54" s="75"/>
      <c r="FG54" s="75"/>
      <c r="FH54" s="75"/>
      <c r="FI54" s="75"/>
      <c r="FJ54" s="75"/>
      <c r="FK54" s="75"/>
      <c r="FL54" s="77"/>
      <c r="FM54" s="77"/>
      <c r="FN54" s="77"/>
      <c r="FO54" s="77"/>
      <c r="FP54" s="77"/>
      <c r="FQ54" s="77"/>
      <c r="FR54" s="77"/>
      <c r="FS54" s="77"/>
      <c r="FT54" s="77"/>
      <c r="FU54" s="77"/>
      <c r="FV54" s="77"/>
      <c r="FW54" s="77"/>
      <c r="FX54" s="77"/>
      <c r="FY54" s="77"/>
      <c r="FZ54" s="77"/>
      <c r="GA54" s="77"/>
      <c r="GB54" s="77"/>
      <c r="GC54" s="77"/>
      <c r="GD54" s="77"/>
      <c r="GE54" s="77"/>
      <c r="GF54" s="77"/>
      <c r="GG54" s="77"/>
      <c r="GH54" s="77"/>
      <c r="GI54" s="77"/>
      <c r="GJ54" s="77"/>
      <c r="GK54" s="77"/>
      <c r="GL54" s="77"/>
      <c r="GM54" s="77"/>
      <c r="GN54" s="77"/>
      <c r="GO54" s="77"/>
      <c r="GP54" s="77"/>
      <c r="GQ54" s="77"/>
      <c r="GR54" s="77"/>
      <c r="GS54" s="77"/>
      <c r="GT54" s="77"/>
      <c r="GU54" s="77"/>
      <c r="GV54" s="77"/>
      <c r="GW54" s="77"/>
      <c r="GX54" s="77"/>
      <c r="GY54" s="77"/>
      <c r="GZ54" s="77"/>
      <c r="HA54" s="77"/>
      <c r="HB54" s="77"/>
      <c r="HC54" s="77"/>
      <c r="HD54" s="77"/>
      <c r="HE54" s="77"/>
      <c r="HF54" s="77"/>
      <c r="HG54" s="77"/>
      <c r="HH54" s="77"/>
      <c r="HI54" s="77"/>
      <c r="HJ54" s="77"/>
      <c r="HK54" s="77"/>
      <c r="HL54" s="77"/>
      <c r="HM54" s="77"/>
      <c r="HN54" s="77"/>
      <c r="HO54" s="77"/>
      <c r="HP54" s="77"/>
      <c r="HQ54" s="77"/>
      <c r="HR54" s="77"/>
      <c r="HS54" s="77"/>
      <c r="HT54" s="77"/>
      <c r="HU54" s="77"/>
      <c r="HV54" s="77"/>
      <c r="HW54" s="77"/>
      <c r="HX54" s="77"/>
      <c r="HY54" s="77"/>
      <c r="HZ54" s="77"/>
      <c r="IA54" s="77"/>
      <c r="IB54" s="77"/>
      <c r="IC54" s="77"/>
      <c r="ID54" s="77"/>
      <c r="IE54" s="77"/>
      <c r="IF54" s="77"/>
      <c r="IG54" s="77"/>
      <c r="IH54" s="77"/>
      <c r="II54" s="77"/>
      <c r="IJ54" s="77"/>
      <c r="IK54" s="77"/>
      <c r="IL54" s="77"/>
      <c r="IM54" s="77"/>
      <c r="IN54" s="77"/>
      <c r="IO54" s="77"/>
      <c r="IP54" s="77"/>
      <c r="IQ54" s="77"/>
      <c r="IR54" s="77"/>
      <c r="IS54" s="77"/>
      <c r="IT54" s="77"/>
      <c r="IU54" s="77"/>
      <c r="IV54" s="77"/>
      <c r="IW54" s="77"/>
      <c r="IX54" s="77"/>
      <c r="IY54" s="77"/>
      <c r="IZ54" s="77"/>
      <c r="JA54" s="77"/>
      <c r="JB54" s="77"/>
      <c r="JC54" s="77"/>
      <c r="JD54" s="77"/>
      <c r="JE54" s="77"/>
      <c r="JF54" s="77"/>
      <c r="JG54" s="77"/>
      <c r="JH54" s="77"/>
      <c r="JI54" s="77"/>
      <c r="JJ54" s="77"/>
      <c r="JK54" s="77"/>
      <c r="JL54" s="77"/>
      <c r="JM54" s="77"/>
      <c r="JN54" s="77"/>
      <c r="JO54" s="77"/>
      <c r="JP54" s="77"/>
      <c r="JQ54" s="77"/>
      <c r="JR54" s="77"/>
      <c r="JS54" s="77"/>
      <c r="JT54" s="77"/>
      <c r="JU54" s="77"/>
      <c r="JV54" s="77"/>
      <c r="JW54" s="77"/>
      <c r="JX54" s="77"/>
      <c r="JY54" s="77"/>
      <c r="JZ54" s="77"/>
      <c r="KA54" s="77"/>
      <c r="KB54" s="77"/>
      <c r="KC54" s="77"/>
      <c r="KD54" s="77"/>
      <c r="KE54" s="77"/>
      <c r="KF54" s="77"/>
      <c r="KG54" s="77"/>
      <c r="KH54" s="77"/>
      <c r="KI54" s="77"/>
      <c r="KJ54" s="77"/>
      <c r="KK54" s="77"/>
      <c r="KL54" s="77"/>
      <c r="KM54" s="77"/>
      <c r="KN54" s="77"/>
      <c r="KO54" s="77"/>
      <c r="KP54" s="77"/>
      <c r="KQ54" s="77"/>
      <c r="KR54" s="77"/>
      <c r="KS54" s="77"/>
      <c r="KT54" s="77"/>
      <c r="KU54" s="77"/>
      <c r="KV54" s="77"/>
      <c r="KW54" s="77"/>
      <c r="KX54" s="77"/>
      <c r="KY54" s="77"/>
      <c r="KZ54" s="77"/>
      <c r="LA54" s="77"/>
      <c r="LB54" s="77"/>
      <c r="LC54" s="77"/>
      <c r="LD54" s="77"/>
      <c r="LE54" s="77"/>
      <c r="LF54" s="77"/>
      <c r="LG54" s="77"/>
      <c r="LH54" s="77"/>
      <c r="LI54" s="77"/>
      <c r="LJ54" s="77"/>
      <c r="LK54" s="77"/>
      <c r="LL54" s="77"/>
      <c r="LM54" s="77"/>
      <c r="LN54" s="77"/>
      <c r="LO54" s="77"/>
      <c r="LP54" s="77"/>
      <c r="LQ54" s="77"/>
      <c r="LR54" s="77"/>
      <c r="LS54" s="77"/>
      <c r="LT54" s="77"/>
      <c r="LU54" s="77"/>
      <c r="LV54" s="77"/>
      <c r="LW54" s="77"/>
      <c r="LX54" s="77"/>
      <c r="LY54" s="77"/>
      <c r="LZ54" s="77"/>
      <c r="MA54" s="77"/>
      <c r="MB54" s="77"/>
      <c r="MC54" s="77"/>
      <c r="MD54" s="77"/>
      <c r="ME54" s="77"/>
      <c r="MF54" s="77"/>
      <c r="MG54" s="77"/>
      <c r="MH54" s="77"/>
      <c r="MI54" s="77"/>
      <c r="MJ54" s="77"/>
      <c r="MK54" s="77"/>
      <c r="ML54" s="77"/>
      <c r="MM54" s="77"/>
      <c r="MN54" s="77"/>
      <c r="MO54" s="77"/>
      <c r="MP54" s="77"/>
      <c r="MQ54" s="77"/>
      <c r="MR54" s="77"/>
      <c r="MS54" s="77"/>
      <c r="MT54" s="77"/>
      <c r="MU54" s="77"/>
      <c r="MV54" s="77"/>
      <c r="MW54" s="77"/>
      <c r="MX54" s="77"/>
      <c r="MY54" s="77"/>
      <c r="MZ54" s="77"/>
      <c r="NA54" s="77"/>
      <c r="NB54" s="77"/>
      <c r="NC54" s="77"/>
      <c r="ND54" s="77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7"/>
      <c r="NS54" s="77"/>
      <c r="NT54" s="77"/>
      <c r="NU54" s="77"/>
      <c r="NV54" s="77"/>
      <c r="NW54" s="77"/>
      <c r="NX54" s="77"/>
      <c r="NY54" s="77"/>
      <c r="NZ54" s="77"/>
      <c r="OA54" s="77"/>
      <c r="OB54" s="77"/>
      <c r="OC54" s="77"/>
      <c r="OD54" s="77"/>
      <c r="OE54" s="77"/>
      <c r="OF54" s="77"/>
      <c r="OG54" s="77"/>
      <c r="OH54" s="77"/>
      <c r="OI54" s="77"/>
      <c r="OJ54" s="77"/>
      <c r="OK54" s="77"/>
      <c r="OL54" s="77"/>
      <c r="OM54" s="77"/>
      <c r="ON54" s="77"/>
      <c r="OO54" s="77"/>
      <c r="OP54" s="77"/>
      <c r="OQ54" s="77"/>
      <c r="OR54" s="77"/>
      <c r="OS54" s="77"/>
      <c r="OT54" s="77"/>
      <c r="OU54" s="77"/>
      <c r="OV54" s="77"/>
      <c r="OW54" s="77"/>
      <c r="OX54" s="77"/>
      <c r="OY54" s="77"/>
      <c r="OZ54" s="77"/>
      <c r="PA54" s="77"/>
      <c r="PB54" s="77"/>
      <c r="PC54" s="77"/>
      <c r="PD54" s="77"/>
      <c r="PE54" s="77"/>
      <c r="PF54" s="77"/>
      <c r="PG54" s="77"/>
      <c r="PH54" s="77"/>
      <c r="PI54" s="77"/>
      <c r="PJ54" s="77"/>
      <c r="PK54" s="77"/>
      <c r="PL54" s="77"/>
      <c r="PM54" s="77"/>
      <c r="PN54" s="77"/>
      <c r="PO54" s="77"/>
      <c r="PP54" s="77"/>
      <c r="PQ54" s="77"/>
      <c r="PR54" s="77"/>
      <c r="PS54" s="77"/>
    </row>
    <row r="55" spans="1:435" s="8" customFormat="1" ht="26.25" customHeight="1" x14ac:dyDescent="0.25">
      <c r="A55" s="40">
        <v>45</v>
      </c>
      <c r="B55" s="18" t="s">
        <v>204</v>
      </c>
      <c r="C55" s="18" t="s">
        <v>205</v>
      </c>
      <c r="D55" s="18" t="s">
        <v>55</v>
      </c>
      <c r="E55" s="18" t="s">
        <v>81</v>
      </c>
      <c r="F55" s="18" t="s">
        <v>70</v>
      </c>
      <c r="G55" s="20" t="s">
        <v>114</v>
      </c>
      <c r="H55" s="23">
        <v>45383</v>
      </c>
      <c r="I55" s="22" t="s">
        <v>269</v>
      </c>
      <c r="J55" s="22"/>
      <c r="K55" s="64">
        <v>13000</v>
      </c>
      <c r="L55" s="87">
        <f t="shared" si="23"/>
        <v>373.1</v>
      </c>
      <c r="M55" s="87">
        <f t="shared" si="24"/>
        <v>922.99999999999989</v>
      </c>
      <c r="N55" s="87">
        <f t="shared" si="25"/>
        <v>156</v>
      </c>
      <c r="O55" s="87">
        <f t="shared" si="26"/>
        <v>395.2</v>
      </c>
      <c r="P55" s="87">
        <f t="shared" si="27"/>
        <v>921.7</v>
      </c>
      <c r="Q55" s="87">
        <v>0</v>
      </c>
      <c r="R55" s="87">
        <f t="shared" si="28"/>
        <v>2769</v>
      </c>
      <c r="S55" s="87">
        <f t="shared" si="29"/>
        <v>768.3</v>
      </c>
      <c r="T55" s="87">
        <f t="shared" si="30"/>
        <v>2000.7</v>
      </c>
      <c r="U55" s="120">
        <f t="shared" si="31"/>
        <v>12231.7</v>
      </c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  <c r="EO55" s="75"/>
      <c r="EP55" s="75"/>
      <c r="EQ55" s="75"/>
      <c r="ER55" s="75"/>
      <c r="ES55" s="75"/>
      <c r="ET55" s="75"/>
      <c r="EU55" s="75"/>
      <c r="EV55" s="75"/>
      <c r="EW55" s="75"/>
      <c r="EX55" s="75"/>
      <c r="EY55" s="75"/>
      <c r="EZ55" s="75"/>
      <c r="FA55" s="75"/>
      <c r="FB55" s="75"/>
      <c r="FC55" s="75"/>
      <c r="FD55" s="75"/>
      <c r="FE55" s="75"/>
      <c r="FF55" s="75"/>
      <c r="FG55" s="75"/>
      <c r="FH55" s="75"/>
      <c r="FI55" s="75"/>
      <c r="FJ55" s="75"/>
      <c r="FK55" s="75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  <c r="IO55" s="76"/>
      <c r="IP55" s="76"/>
      <c r="IQ55" s="76"/>
      <c r="IR55" s="76"/>
      <c r="IS55" s="76"/>
      <c r="IT55" s="76"/>
      <c r="IU55" s="76"/>
      <c r="IV55" s="76"/>
      <c r="IW55" s="76"/>
      <c r="IX55" s="76"/>
      <c r="IY55" s="76"/>
      <c r="IZ55" s="76"/>
      <c r="JA55" s="76"/>
      <c r="JB55" s="76"/>
      <c r="JC55" s="76"/>
      <c r="JD55" s="76"/>
      <c r="JE55" s="76"/>
      <c r="JF55" s="76"/>
      <c r="JG55" s="76"/>
      <c r="JH55" s="76"/>
      <c r="JI55" s="76"/>
      <c r="JJ55" s="76"/>
      <c r="JK55" s="76"/>
      <c r="JL55" s="76"/>
      <c r="JM55" s="76"/>
      <c r="JN55" s="76"/>
      <c r="JO55" s="76"/>
      <c r="JP55" s="76"/>
      <c r="JQ55" s="76"/>
      <c r="JR55" s="76"/>
      <c r="JS55" s="76"/>
      <c r="JT55" s="76"/>
      <c r="JU55" s="76"/>
      <c r="JV55" s="76"/>
      <c r="JW55" s="76"/>
      <c r="JX55" s="76"/>
      <c r="JY55" s="76"/>
      <c r="JZ55" s="76"/>
      <c r="KA55" s="76"/>
      <c r="KB55" s="76"/>
      <c r="KC55" s="76"/>
      <c r="KD55" s="76"/>
      <c r="KE55" s="76"/>
      <c r="KF55" s="76"/>
      <c r="KG55" s="76"/>
      <c r="KH55" s="76"/>
      <c r="KI55" s="76"/>
      <c r="KJ55" s="76"/>
      <c r="KK55" s="76"/>
      <c r="KL55" s="76"/>
      <c r="KM55" s="76"/>
      <c r="KN55" s="76"/>
      <c r="KO55" s="76"/>
      <c r="KP55" s="76"/>
      <c r="KQ55" s="76"/>
      <c r="KR55" s="76"/>
      <c r="KS55" s="76"/>
      <c r="KT55" s="76"/>
      <c r="KU55" s="76"/>
      <c r="KV55" s="76"/>
      <c r="KW55" s="76"/>
      <c r="KX55" s="76"/>
      <c r="KY55" s="76"/>
      <c r="KZ55" s="76"/>
      <c r="LA55" s="76"/>
      <c r="LB55" s="76"/>
      <c r="LC55" s="76"/>
      <c r="LD55" s="76"/>
      <c r="LE55" s="76"/>
      <c r="LF55" s="76"/>
      <c r="LG55" s="76"/>
      <c r="LH55" s="76"/>
      <c r="LI55" s="76"/>
      <c r="LJ55" s="76"/>
      <c r="LK55" s="76"/>
      <c r="LL55" s="76"/>
      <c r="LM55" s="76"/>
      <c r="LN55" s="76"/>
      <c r="LO55" s="76"/>
      <c r="LP55" s="76"/>
      <c r="LQ55" s="76"/>
      <c r="LR55" s="76"/>
      <c r="LS55" s="76"/>
      <c r="LT55" s="76"/>
      <c r="LU55" s="76"/>
      <c r="LV55" s="76"/>
      <c r="LW55" s="76"/>
      <c r="LX55" s="76"/>
      <c r="LY55" s="76"/>
      <c r="LZ55" s="76"/>
      <c r="MA55" s="76"/>
      <c r="MB55" s="76"/>
      <c r="MC55" s="76"/>
      <c r="MD55" s="76"/>
      <c r="ME55" s="76"/>
      <c r="MF55" s="76"/>
      <c r="MG55" s="76"/>
      <c r="MH55" s="76"/>
      <c r="MI55" s="76"/>
      <c r="MJ55" s="76"/>
      <c r="MK55" s="76"/>
      <c r="ML55" s="76"/>
      <c r="MM55" s="76"/>
      <c r="MN55" s="76"/>
      <c r="MO55" s="76"/>
      <c r="MP55" s="76"/>
      <c r="MQ55" s="76"/>
      <c r="MR55" s="76"/>
      <c r="MS55" s="76"/>
      <c r="MT55" s="76"/>
      <c r="MU55" s="76"/>
      <c r="MV55" s="76"/>
      <c r="MW55" s="76"/>
      <c r="MX55" s="76"/>
      <c r="MY55" s="76"/>
      <c r="MZ55" s="76"/>
      <c r="NA55" s="76"/>
      <c r="NB55" s="76"/>
      <c r="NC55" s="76"/>
      <c r="ND55" s="76"/>
      <c r="NE55" s="76"/>
      <c r="NF55" s="76"/>
      <c r="NG55" s="76"/>
      <c r="NH55" s="76"/>
      <c r="NI55" s="76"/>
      <c r="NJ55" s="76"/>
      <c r="NK55" s="76"/>
      <c r="NL55" s="76"/>
      <c r="NM55" s="76"/>
      <c r="NN55" s="76"/>
      <c r="NO55" s="76"/>
      <c r="NP55" s="76"/>
      <c r="NQ55" s="76"/>
      <c r="NR55" s="76"/>
      <c r="NS55" s="76"/>
      <c r="NT55" s="76"/>
      <c r="NU55" s="76"/>
      <c r="NV55" s="76"/>
      <c r="NW55" s="76"/>
      <c r="NX55" s="76"/>
      <c r="NY55" s="76"/>
      <c r="NZ55" s="76"/>
      <c r="OA55" s="76"/>
      <c r="OB55" s="76"/>
      <c r="OC55" s="76"/>
      <c r="OD55" s="76"/>
      <c r="OE55" s="76"/>
      <c r="OF55" s="76"/>
      <c r="OG55" s="76"/>
      <c r="OH55" s="76"/>
      <c r="OI55" s="76"/>
      <c r="OJ55" s="76"/>
      <c r="OK55" s="76"/>
      <c r="OL55" s="76"/>
      <c r="OM55" s="76"/>
      <c r="ON55" s="76"/>
      <c r="OO55" s="76"/>
      <c r="OP55" s="76"/>
      <c r="OQ55" s="76"/>
      <c r="OR55" s="76"/>
      <c r="OS55" s="76"/>
      <c r="OT55" s="76"/>
      <c r="OU55" s="76"/>
      <c r="OV55" s="76"/>
      <c r="OW55" s="76"/>
      <c r="OX55" s="76"/>
      <c r="OY55" s="76"/>
      <c r="OZ55" s="76"/>
      <c r="PA55" s="76"/>
      <c r="PB55" s="76"/>
      <c r="PC55" s="76"/>
      <c r="PD55" s="76"/>
      <c r="PE55" s="76"/>
      <c r="PF55" s="76"/>
      <c r="PG55" s="76"/>
      <c r="PH55" s="76"/>
      <c r="PI55" s="76"/>
      <c r="PJ55" s="76"/>
      <c r="PK55" s="76"/>
      <c r="PL55" s="76"/>
      <c r="PM55" s="76"/>
      <c r="PN55" s="76"/>
      <c r="PO55" s="76"/>
      <c r="PP55" s="76"/>
      <c r="PQ55" s="76"/>
      <c r="PR55" s="76"/>
      <c r="PS55" s="76"/>
    </row>
    <row r="56" spans="1:435" s="8" customFormat="1" ht="16.5" customHeight="1" x14ac:dyDescent="0.25">
      <c r="A56" s="40">
        <v>46</v>
      </c>
      <c r="B56" s="25" t="s">
        <v>319</v>
      </c>
      <c r="C56" s="25" t="s">
        <v>320</v>
      </c>
      <c r="D56" s="25" t="s">
        <v>287</v>
      </c>
      <c r="E56" s="25" t="s">
        <v>286</v>
      </c>
      <c r="F56" s="18" t="s">
        <v>70</v>
      </c>
      <c r="G56" s="57" t="s">
        <v>116</v>
      </c>
      <c r="H56" s="34" t="s">
        <v>321</v>
      </c>
      <c r="I56" s="68" t="s">
        <v>270</v>
      </c>
      <c r="J56" s="94"/>
      <c r="K56" s="64">
        <v>13000</v>
      </c>
      <c r="L56" s="87">
        <f t="shared" si="23"/>
        <v>373.1</v>
      </c>
      <c r="M56" s="87">
        <f t="shared" si="24"/>
        <v>922.99999999999989</v>
      </c>
      <c r="N56" s="87">
        <f t="shared" si="25"/>
        <v>156</v>
      </c>
      <c r="O56" s="87">
        <f t="shared" si="26"/>
        <v>395.2</v>
      </c>
      <c r="P56" s="87">
        <f t="shared" si="27"/>
        <v>921.7</v>
      </c>
      <c r="Q56" s="87">
        <v>0</v>
      </c>
      <c r="R56" s="87">
        <f t="shared" si="28"/>
        <v>2769</v>
      </c>
      <c r="S56" s="87">
        <f t="shared" si="29"/>
        <v>768.3</v>
      </c>
      <c r="T56" s="87">
        <f t="shared" si="30"/>
        <v>2000.7</v>
      </c>
      <c r="U56" s="120">
        <f t="shared" si="31"/>
        <v>12231.7</v>
      </c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/>
      <c r="DK56" s="77"/>
      <c r="DL56" s="77"/>
      <c r="DM56" s="77"/>
      <c r="DN56" s="77"/>
      <c r="DO56" s="77"/>
      <c r="DP56" s="77"/>
      <c r="DQ56" s="77"/>
      <c r="DR56" s="77"/>
      <c r="DS56" s="77"/>
      <c r="DT56" s="77"/>
      <c r="DU56" s="77"/>
      <c r="DV56" s="77"/>
      <c r="DW56" s="77"/>
      <c r="DX56" s="77"/>
      <c r="DY56" s="77"/>
      <c r="DZ56" s="77"/>
      <c r="EA56" s="77"/>
      <c r="EB56" s="77"/>
      <c r="EC56" s="77"/>
      <c r="ED56" s="77"/>
      <c r="EE56" s="77"/>
      <c r="EF56" s="77"/>
      <c r="EG56" s="77"/>
      <c r="EH56" s="77"/>
      <c r="EI56" s="77"/>
      <c r="EJ56" s="77"/>
      <c r="EK56" s="77"/>
      <c r="EL56" s="77"/>
      <c r="EM56" s="77"/>
      <c r="EN56" s="77"/>
      <c r="EO56" s="77"/>
      <c r="EP56" s="77"/>
      <c r="EQ56" s="77"/>
      <c r="ER56" s="77"/>
      <c r="ES56" s="77"/>
      <c r="ET56" s="77"/>
      <c r="EU56" s="77"/>
      <c r="EV56" s="77"/>
      <c r="EW56" s="77"/>
      <c r="EX56" s="77"/>
      <c r="EY56" s="77"/>
      <c r="EZ56" s="77"/>
      <c r="FA56" s="77"/>
      <c r="FB56" s="77"/>
      <c r="FC56" s="77"/>
      <c r="FD56" s="77"/>
      <c r="FE56" s="77"/>
      <c r="FF56" s="77"/>
      <c r="FG56" s="77"/>
      <c r="FH56" s="77"/>
      <c r="FI56" s="77"/>
      <c r="FJ56" s="77"/>
      <c r="FK56" s="77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  <c r="IO56" s="76"/>
      <c r="IP56" s="76"/>
      <c r="IQ56" s="76"/>
      <c r="IR56" s="76"/>
      <c r="IS56" s="76"/>
      <c r="IT56" s="76"/>
      <c r="IU56" s="76"/>
      <c r="IV56" s="76"/>
      <c r="IW56" s="76"/>
      <c r="IX56" s="76"/>
      <c r="IY56" s="76"/>
      <c r="IZ56" s="76"/>
      <c r="JA56" s="76"/>
      <c r="JB56" s="76"/>
      <c r="JC56" s="76"/>
      <c r="JD56" s="76"/>
      <c r="JE56" s="76"/>
      <c r="JF56" s="76"/>
      <c r="JG56" s="76"/>
      <c r="JH56" s="76"/>
      <c r="JI56" s="76"/>
      <c r="JJ56" s="76"/>
      <c r="JK56" s="76"/>
      <c r="JL56" s="76"/>
      <c r="JM56" s="76"/>
      <c r="JN56" s="76"/>
      <c r="JO56" s="76"/>
      <c r="JP56" s="76"/>
      <c r="JQ56" s="76"/>
      <c r="JR56" s="76"/>
      <c r="JS56" s="76"/>
      <c r="JT56" s="76"/>
      <c r="JU56" s="76"/>
      <c r="JV56" s="76"/>
      <c r="JW56" s="76"/>
      <c r="JX56" s="76"/>
      <c r="JY56" s="76"/>
      <c r="JZ56" s="76"/>
      <c r="KA56" s="76"/>
      <c r="KB56" s="76"/>
      <c r="KC56" s="76"/>
      <c r="KD56" s="76"/>
      <c r="KE56" s="76"/>
      <c r="KF56" s="76"/>
      <c r="KG56" s="76"/>
      <c r="KH56" s="76"/>
      <c r="KI56" s="76"/>
      <c r="KJ56" s="76"/>
      <c r="KK56" s="76"/>
      <c r="KL56" s="76"/>
      <c r="KM56" s="76"/>
      <c r="KN56" s="76"/>
      <c r="KO56" s="76"/>
      <c r="KP56" s="76"/>
      <c r="KQ56" s="76"/>
      <c r="KR56" s="76"/>
      <c r="KS56" s="76"/>
      <c r="KT56" s="76"/>
      <c r="KU56" s="76"/>
      <c r="KV56" s="76"/>
      <c r="KW56" s="76"/>
      <c r="KX56" s="76"/>
      <c r="KY56" s="76"/>
      <c r="KZ56" s="76"/>
      <c r="LA56" s="76"/>
      <c r="LB56" s="76"/>
      <c r="LC56" s="76"/>
      <c r="LD56" s="76"/>
      <c r="LE56" s="76"/>
      <c r="LF56" s="76"/>
      <c r="LG56" s="76"/>
      <c r="LH56" s="76"/>
      <c r="LI56" s="76"/>
      <c r="LJ56" s="76"/>
      <c r="LK56" s="76"/>
      <c r="LL56" s="76"/>
      <c r="LM56" s="76"/>
      <c r="LN56" s="76"/>
      <c r="LO56" s="76"/>
      <c r="LP56" s="76"/>
      <c r="LQ56" s="76"/>
      <c r="LR56" s="76"/>
      <c r="LS56" s="76"/>
      <c r="LT56" s="76"/>
      <c r="LU56" s="76"/>
      <c r="LV56" s="76"/>
      <c r="LW56" s="76"/>
      <c r="LX56" s="76"/>
      <c r="LY56" s="76"/>
      <c r="LZ56" s="76"/>
      <c r="MA56" s="76"/>
      <c r="MB56" s="76"/>
      <c r="MC56" s="76"/>
      <c r="MD56" s="76"/>
      <c r="ME56" s="76"/>
      <c r="MF56" s="76"/>
      <c r="MG56" s="76"/>
      <c r="MH56" s="76"/>
      <c r="MI56" s="76"/>
      <c r="MJ56" s="76"/>
      <c r="MK56" s="76"/>
      <c r="ML56" s="76"/>
      <c r="MM56" s="76"/>
      <c r="MN56" s="76"/>
      <c r="MO56" s="76"/>
      <c r="MP56" s="76"/>
      <c r="MQ56" s="76"/>
      <c r="MR56" s="76"/>
      <c r="MS56" s="76"/>
      <c r="MT56" s="76"/>
      <c r="MU56" s="76"/>
      <c r="MV56" s="76"/>
      <c r="MW56" s="76"/>
      <c r="MX56" s="76"/>
      <c r="MY56" s="76"/>
      <c r="MZ56" s="76"/>
      <c r="NA56" s="76"/>
      <c r="NB56" s="76"/>
      <c r="NC56" s="76"/>
      <c r="ND56" s="76"/>
      <c r="NE56" s="76"/>
      <c r="NF56" s="76"/>
      <c r="NG56" s="76"/>
      <c r="NH56" s="76"/>
      <c r="NI56" s="76"/>
      <c r="NJ56" s="76"/>
      <c r="NK56" s="76"/>
      <c r="NL56" s="76"/>
      <c r="NM56" s="76"/>
      <c r="NN56" s="76"/>
      <c r="NO56" s="76"/>
      <c r="NP56" s="76"/>
      <c r="NQ56" s="76"/>
      <c r="NR56" s="76"/>
      <c r="NS56" s="76"/>
      <c r="NT56" s="76"/>
      <c r="NU56" s="76"/>
      <c r="NV56" s="76"/>
      <c r="NW56" s="76"/>
      <c r="NX56" s="76"/>
      <c r="NY56" s="76"/>
      <c r="NZ56" s="76"/>
      <c r="OA56" s="76"/>
      <c r="OB56" s="76"/>
      <c r="OC56" s="76"/>
      <c r="OD56" s="76"/>
      <c r="OE56" s="76"/>
      <c r="OF56" s="76"/>
      <c r="OG56" s="76"/>
      <c r="OH56" s="76"/>
      <c r="OI56" s="76"/>
      <c r="OJ56" s="76"/>
      <c r="OK56" s="76"/>
      <c r="OL56" s="76"/>
      <c r="OM56" s="76"/>
      <c r="ON56" s="76"/>
      <c r="OO56" s="76"/>
      <c r="OP56" s="76"/>
      <c r="OQ56" s="76"/>
      <c r="OR56" s="76"/>
      <c r="OS56" s="76"/>
      <c r="OT56" s="76"/>
      <c r="OU56" s="76"/>
      <c r="OV56" s="76"/>
      <c r="OW56" s="76"/>
      <c r="OX56" s="76"/>
      <c r="OY56" s="76"/>
      <c r="OZ56" s="76"/>
      <c r="PA56" s="76"/>
      <c r="PB56" s="76"/>
      <c r="PC56" s="76"/>
      <c r="PD56" s="76"/>
      <c r="PE56" s="76"/>
      <c r="PF56" s="76"/>
      <c r="PG56" s="76"/>
      <c r="PH56" s="76"/>
      <c r="PI56" s="76"/>
      <c r="PJ56" s="76"/>
      <c r="PK56" s="76"/>
      <c r="PL56" s="76"/>
      <c r="PM56" s="76"/>
      <c r="PN56" s="76"/>
      <c r="PO56" s="76"/>
      <c r="PP56" s="76"/>
      <c r="PQ56" s="76"/>
      <c r="PR56" s="76"/>
      <c r="PS56" s="76"/>
    </row>
    <row r="57" spans="1:435" s="8" customFormat="1" ht="16.5" customHeight="1" x14ac:dyDescent="0.25">
      <c r="A57" s="40">
        <v>47</v>
      </c>
      <c r="B57" s="25" t="s">
        <v>271</v>
      </c>
      <c r="C57" s="25" t="s">
        <v>272</v>
      </c>
      <c r="D57" s="25" t="s">
        <v>253</v>
      </c>
      <c r="E57" s="61" t="s">
        <v>247</v>
      </c>
      <c r="F57" s="18" t="s">
        <v>70</v>
      </c>
      <c r="G57" s="57" t="s">
        <v>116</v>
      </c>
      <c r="H57" s="34" t="s">
        <v>273</v>
      </c>
      <c r="I57" s="68" t="s">
        <v>268</v>
      </c>
      <c r="J57" s="52"/>
      <c r="K57" s="64">
        <v>12000</v>
      </c>
      <c r="L57" s="87"/>
      <c r="M57" s="87"/>
      <c r="N57" s="87"/>
      <c r="O57" s="87"/>
      <c r="P57" s="87"/>
      <c r="Q57" s="87"/>
      <c r="R57" s="87"/>
      <c r="S57" s="87"/>
      <c r="T57" s="87"/>
      <c r="U57" s="119">
        <v>12000</v>
      </c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7"/>
      <c r="DK57" s="77"/>
      <c r="DL57" s="77"/>
      <c r="DM57" s="77"/>
      <c r="DN57" s="77"/>
      <c r="DO57" s="77"/>
      <c r="DP57" s="77"/>
      <c r="DQ57" s="77"/>
      <c r="DR57" s="77"/>
      <c r="DS57" s="77"/>
      <c r="DT57" s="77"/>
      <c r="DU57" s="77"/>
      <c r="DV57" s="77"/>
      <c r="DW57" s="77"/>
      <c r="DX57" s="77"/>
      <c r="DY57" s="77"/>
      <c r="DZ57" s="77"/>
      <c r="EA57" s="77"/>
      <c r="EB57" s="77"/>
      <c r="EC57" s="77"/>
      <c r="ED57" s="77"/>
      <c r="EE57" s="77"/>
      <c r="EF57" s="77"/>
      <c r="EG57" s="77"/>
      <c r="EH57" s="77"/>
      <c r="EI57" s="77"/>
      <c r="EJ57" s="77"/>
      <c r="EK57" s="77"/>
      <c r="EL57" s="77"/>
      <c r="EM57" s="77"/>
      <c r="EN57" s="77"/>
      <c r="EO57" s="77"/>
      <c r="EP57" s="77"/>
      <c r="EQ57" s="77"/>
      <c r="ER57" s="77"/>
      <c r="ES57" s="77"/>
      <c r="ET57" s="77"/>
      <c r="EU57" s="77"/>
      <c r="EV57" s="77"/>
      <c r="EW57" s="77"/>
      <c r="EX57" s="77"/>
      <c r="EY57" s="77"/>
      <c r="EZ57" s="77"/>
      <c r="FA57" s="77"/>
      <c r="FB57" s="77"/>
      <c r="FC57" s="77"/>
      <c r="FD57" s="77"/>
      <c r="FE57" s="77"/>
      <c r="FF57" s="77"/>
      <c r="FG57" s="77"/>
      <c r="FH57" s="77"/>
      <c r="FI57" s="77"/>
      <c r="FJ57" s="77"/>
      <c r="FK57" s="77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  <c r="IQ57" s="76"/>
      <c r="IR57" s="76"/>
      <c r="IS57" s="76"/>
      <c r="IT57" s="76"/>
      <c r="IU57" s="76"/>
      <c r="IV57" s="76"/>
      <c r="IW57" s="76"/>
      <c r="IX57" s="76"/>
      <c r="IY57" s="76"/>
      <c r="IZ57" s="76"/>
      <c r="JA57" s="76"/>
      <c r="JB57" s="76"/>
      <c r="JC57" s="76"/>
      <c r="JD57" s="76"/>
      <c r="JE57" s="76"/>
      <c r="JF57" s="76"/>
      <c r="JG57" s="76"/>
      <c r="JH57" s="76"/>
      <c r="JI57" s="76"/>
      <c r="JJ57" s="76"/>
      <c r="JK57" s="76"/>
      <c r="JL57" s="76"/>
      <c r="JM57" s="76"/>
      <c r="JN57" s="76"/>
      <c r="JO57" s="76"/>
      <c r="JP57" s="76"/>
      <c r="JQ57" s="76"/>
      <c r="JR57" s="76"/>
      <c r="JS57" s="76"/>
      <c r="JT57" s="76"/>
      <c r="JU57" s="76"/>
      <c r="JV57" s="76"/>
      <c r="JW57" s="76"/>
      <c r="JX57" s="76"/>
      <c r="JY57" s="76"/>
      <c r="JZ57" s="76"/>
      <c r="KA57" s="76"/>
      <c r="KB57" s="76"/>
      <c r="KC57" s="76"/>
      <c r="KD57" s="76"/>
      <c r="KE57" s="76"/>
      <c r="KF57" s="76"/>
      <c r="KG57" s="76"/>
      <c r="KH57" s="76"/>
      <c r="KI57" s="76"/>
      <c r="KJ57" s="76"/>
      <c r="KK57" s="76"/>
      <c r="KL57" s="76"/>
      <c r="KM57" s="76"/>
      <c r="KN57" s="76"/>
      <c r="KO57" s="76"/>
      <c r="KP57" s="76"/>
      <c r="KQ57" s="76"/>
      <c r="KR57" s="76"/>
      <c r="KS57" s="76"/>
      <c r="KT57" s="76"/>
      <c r="KU57" s="76"/>
      <c r="KV57" s="76"/>
      <c r="KW57" s="76"/>
      <c r="KX57" s="76"/>
      <c r="KY57" s="76"/>
      <c r="KZ57" s="76"/>
      <c r="LA57" s="76"/>
      <c r="LB57" s="76"/>
      <c r="LC57" s="76"/>
      <c r="LD57" s="76"/>
      <c r="LE57" s="76"/>
      <c r="LF57" s="76"/>
      <c r="LG57" s="76"/>
      <c r="LH57" s="76"/>
      <c r="LI57" s="76"/>
      <c r="LJ57" s="76"/>
      <c r="LK57" s="76"/>
      <c r="LL57" s="76"/>
      <c r="LM57" s="76"/>
      <c r="LN57" s="76"/>
      <c r="LO57" s="76"/>
      <c r="LP57" s="76"/>
      <c r="LQ57" s="76"/>
      <c r="LR57" s="76"/>
      <c r="LS57" s="76"/>
      <c r="LT57" s="76"/>
      <c r="LU57" s="76"/>
      <c r="LV57" s="76"/>
      <c r="LW57" s="76"/>
      <c r="LX57" s="76"/>
      <c r="LY57" s="76"/>
      <c r="LZ57" s="76"/>
      <c r="MA57" s="76"/>
      <c r="MB57" s="76"/>
      <c r="MC57" s="76"/>
      <c r="MD57" s="76"/>
      <c r="ME57" s="76"/>
      <c r="MF57" s="76"/>
      <c r="MG57" s="76"/>
      <c r="MH57" s="76"/>
      <c r="MI57" s="76"/>
      <c r="MJ57" s="76"/>
      <c r="MK57" s="76"/>
      <c r="ML57" s="76"/>
      <c r="MM57" s="76"/>
      <c r="MN57" s="76"/>
      <c r="MO57" s="76"/>
      <c r="MP57" s="76"/>
      <c r="MQ57" s="76"/>
      <c r="MR57" s="76"/>
      <c r="MS57" s="76"/>
      <c r="MT57" s="76"/>
      <c r="MU57" s="76"/>
      <c r="MV57" s="76"/>
      <c r="MW57" s="76"/>
      <c r="MX57" s="76"/>
      <c r="MY57" s="76"/>
      <c r="MZ57" s="76"/>
      <c r="NA57" s="76"/>
      <c r="NB57" s="76"/>
      <c r="NC57" s="76"/>
      <c r="ND57" s="76"/>
      <c r="NE57" s="76"/>
      <c r="NF57" s="76"/>
      <c r="NG57" s="76"/>
      <c r="NH57" s="76"/>
      <c r="NI57" s="76"/>
      <c r="NJ57" s="76"/>
      <c r="NK57" s="76"/>
      <c r="NL57" s="76"/>
      <c r="NM57" s="76"/>
      <c r="NN57" s="76"/>
      <c r="NO57" s="76"/>
      <c r="NP57" s="76"/>
      <c r="NQ57" s="76"/>
      <c r="NR57" s="76"/>
      <c r="NS57" s="76"/>
      <c r="NT57" s="76"/>
      <c r="NU57" s="76"/>
      <c r="NV57" s="76"/>
      <c r="NW57" s="76"/>
      <c r="NX57" s="76"/>
      <c r="NY57" s="76"/>
      <c r="NZ57" s="76"/>
      <c r="OA57" s="76"/>
      <c r="OB57" s="76"/>
      <c r="OC57" s="76"/>
      <c r="OD57" s="76"/>
      <c r="OE57" s="76"/>
      <c r="OF57" s="76"/>
      <c r="OG57" s="76"/>
      <c r="OH57" s="76"/>
      <c r="OI57" s="76"/>
      <c r="OJ57" s="76"/>
      <c r="OK57" s="76"/>
      <c r="OL57" s="76"/>
      <c r="OM57" s="76"/>
      <c r="ON57" s="76"/>
      <c r="OO57" s="76"/>
      <c r="OP57" s="76"/>
      <c r="OQ57" s="76"/>
      <c r="OR57" s="76"/>
      <c r="OS57" s="76"/>
      <c r="OT57" s="76"/>
      <c r="OU57" s="76"/>
      <c r="OV57" s="76"/>
      <c r="OW57" s="76"/>
      <c r="OX57" s="76"/>
      <c r="OY57" s="76"/>
      <c r="OZ57" s="76"/>
      <c r="PA57" s="76"/>
      <c r="PB57" s="76"/>
      <c r="PC57" s="76"/>
      <c r="PD57" s="76"/>
      <c r="PE57" s="76"/>
      <c r="PF57" s="76"/>
      <c r="PG57" s="76"/>
      <c r="PH57" s="76"/>
      <c r="PI57" s="76"/>
      <c r="PJ57" s="76"/>
      <c r="PK57" s="76"/>
      <c r="PL57" s="76"/>
      <c r="PM57" s="76"/>
      <c r="PN57" s="76"/>
      <c r="PO57" s="76"/>
      <c r="PP57" s="76"/>
      <c r="PQ57" s="76"/>
      <c r="PR57" s="76"/>
      <c r="PS57" s="76"/>
    </row>
    <row r="58" spans="1:435" s="8" customFormat="1" ht="16.5" customHeight="1" x14ac:dyDescent="0.25">
      <c r="A58" s="40">
        <v>48</v>
      </c>
      <c r="B58" s="25" t="s">
        <v>296</v>
      </c>
      <c r="C58" s="25" t="s">
        <v>297</v>
      </c>
      <c r="D58" s="58" t="s">
        <v>65</v>
      </c>
      <c r="E58" s="25" t="s">
        <v>298</v>
      </c>
      <c r="F58" s="18" t="s">
        <v>70</v>
      </c>
      <c r="G58" s="57" t="s">
        <v>115</v>
      </c>
      <c r="H58" s="34" t="s">
        <v>306</v>
      </c>
      <c r="I58" s="68" t="s">
        <v>268</v>
      </c>
      <c r="J58" s="94"/>
      <c r="K58" s="64">
        <v>12000</v>
      </c>
      <c r="L58" s="87">
        <f>K58*2.87%</f>
        <v>344.4</v>
      </c>
      <c r="M58" s="87">
        <f>K58*7.1%</f>
        <v>851.99999999999989</v>
      </c>
      <c r="N58" s="87">
        <f>(K58*1.2)/100</f>
        <v>144</v>
      </c>
      <c r="O58" s="87">
        <f>K58*3.04%</f>
        <v>364.8</v>
      </c>
      <c r="P58" s="87">
        <f>K58*7.09%</f>
        <v>850.80000000000007</v>
      </c>
      <c r="Q58" s="87">
        <v>0</v>
      </c>
      <c r="R58" s="87">
        <f>SUM(L58:Q58)</f>
        <v>2556</v>
      </c>
      <c r="S58" s="87">
        <f>L58+O58+Q58</f>
        <v>709.2</v>
      </c>
      <c r="T58" s="87">
        <f>M58+N58+P58</f>
        <v>1846.8</v>
      </c>
      <c r="U58" s="120">
        <f>K58-S58</f>
        <v>11290.8</v>
      </c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7"/>
      <c r="CR58" s="77"/>
      <c r="CS58" s="77"/>
      <c r="CT58" s="77"/>
      <c r="CU58" s="77"/>
      <c r="CV58" s="77"/>
      <c r="CW58" s="77"/>
      <c r="CX58" s="77"/>
      <c r="CY58" s="77"/>
      <c r="CZ58" s="77"/>
      <c r="DA58" s="77"/>
      <c r="DB58" s="77"/>
      <c r="DC58" s="77"/>
      <c r="DD58" s="77"/>
      <c r="DE58" s="77"/>
      <c r="DF58" s="77"/>
      <c r="DG58" s="77"/>
      <c r="DH58" s="77"/>
      <c r="DI58" s="77"/>
      <c r="DJ58" s="77"/>
      <c r="DK58" s="77"/>
      <c r="DL58" s="77"/>
      <c r="DM58" s="77"/>
      <c r="DN58" s="77"/>
      <c r="DO58" s="77"/>
      <c r="DP58" s="77"/>
      <c r="DQ58" s="77"/>
      <c r="DR58" s="77"/>
      <c r="DS58" s="77"/>
      <c r="DT58" s="77"/>
      <c r="DU58" s="77"/>
      <c r="DV58" s="77"/>
      <c r="DW58" s="77"/>
      <c r="DX58" s="77"/>
      <c r="DY58" s="77"/>
      <c r="DZ58" s="77"/>
      <c r="EA58" s="77"/>
      <c r="EB58" s="77"/>
      <c r="EC58" s="77"/>
      <c r="ED58" s="77"/>
      <c r="EE58" s="77"/>
      <c r="EF58" s="77"/>
      <c r="EG58" s="77"/>
      <c r="EH58" s="77"/>
      <c r="EI58" s="77"/>
      <c r="EJ58" s="77"/>
      <c r="EK58" s="77"/>
      <c r="EL58" s="77"/>
      <c r="EM58" s="77"/>
      <c r="EN58" s="77"/>
      <c r="EO58" s="77"/>
      <c r="EP58" s="77"/>
      <c r="EQ58" s="77"/>
      <c r="ER58" s="77"/>
      <c r="ES58" s="77"/>
      <c r="ET58" s="77"/>
      <c r="EU58" s="77"/>
      <c r="EV58" s="77"/>
      <c r="EW58" s="77"/>
      <c r="EX58" s="77"/>
      <c r="EY58" s="77"/>
      <c r="EZ58" s="77"/>
      <c r="FA58" s="77"/>
      <c r="FB58" s="77"/>
      <c r="FC58" s="77"/>
      <c r="FD58" s="77"/>
      <c r="FE58" s="77"/>
      <c r="FF58" s="77"/>
      <c r="FG58" s="77"/>
      <c r="FH58" s="77"/>
      <c r="FI58" s="77"/>
      <c r="FJ58" s="77"/>
      <c r="FK58" s="77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  <c r="IQ58" s="76"/>
      <c r="IR58" s="76"/>
      <c r="IS58" s="76"/>
      <c r="IT58" s="76"/>
      <c r="IU58" s="76"/>
      <c r="IV58" s="76"/>
      <c r="IW58" s="76"/>
      <c r="IX58" s="76"/>
      <c r="IY58" s="76"/>
      <c r="IZ58" s="76"/>
      <c r="JA58" s="76"/>
      <c r="JB58" s="76"/>
      <c r="JC58" s="76"/>
      <c r="JD58" s="76"/>
      <c r="JE58" s="76"/>
      <c r="JF58" s="76"/>
      <c r="JG58" s="76"/>
      <c r="JH58" s="76"/>
      <c r="JI58" s="76"/>
      <c r="JJ58" s="76"/>
      <c r="JK58" s="76"/>
      <c r="JL58" s="76"/>
      <c r="JM58" s="76"/>
      <c r="JN58" s="76"/>
      <c r="JO58" s="76"/>
      <c r="JP58" s="76"/>
      <c r="JQ58" s="76"/>
      <c r="JR58" s="76"/>
      <c r="JS58" s="76"/>
      <c r="JT58" s="76"/>
      <c r="JU58" s="76"/>
      <c r="JV58" s="76"/>
      <c r="JW58" s="76"/>
      <c r="JX58" s="76"/>
      <c r="JY58" s="76"/>
      <c r="JZ58" s="76"/>
      <c r="KA58" s="76"/>
      <c r="KB58" s="76"/>
      <c r="KC58" s="76"/>
      <c r="KD58" s="76"/>
      <c r="KE58" s="76"/>
      <c r="KF58" s="76"/>
      <c r="KG58" s="76"/>
      <c r="KH58" s="76"/>
      <c r="KI58" s="76"/>
      <c r="KJ58" s="76"/>
      <c r="KK58" s="76"/>
      <c r="KL58" s="76"/>
      <c r="KM58" s="76"/>
      <c r="KN58" s="76"/>
      <c r="KO58" s="76"/>
      <c r="KP58" s="76"/>
      <c r="KQ58" s="76"/>
      <c r="KR58" s="76"/>
      <c r="KS58" s="76"/>
      <c r="KT58" s="76"/>
      <c r="KU58" s="76"/>
      <c r="KV58" s="76"/>
      <c r="KW58" s="76"/>
      <c r="KX58" s="76"/>
      <c r="KY58" s="76"/>
      <c r="KZ58" s="76"/>
      <c r="LA58" s="76"/>
      <c r="LB58" s="76"/>
      <c r="LC58" s="76"/>
      <c r="LD58" s="76"/>
      <c r="LE58" s="76"/>
      <c r="LF58" s="76"/>
      <c r="LG58" s="76"/>
      <c r="LH58" s="76"/>
      <c r="LI58" s="76"/>
      <c r="LJ58" s="76"/>
      <c r="LK58" s="76"/>
      <c r="LL58" s="76"/>
      <c r="LM58" s="76"/>
      <c r="LN58" s="76"/>
      <c r="LO58" s="76"/>
      <c r="LP58" s="76"/>
      <c r="LQ58" s="76"/>
      <c r="LR58" s="76"/>
      <c r="LS58" s="76"/>
      <c r="LT58" s="76"/>
      <c r="LU58" s="76"/>
      <c r="LV58" s="76"/>
      <c r="LW58" s="76"/>
      <c r="LX58" s="76"/>
      <c r="LY58" s="76"/>
      <c r="LZ58" s="76"/>
      <c r="MA58" s="76"/>
      <c r="MB58" s="76"/>
      <c r="MC58" s="76"/>
      <c r="MD58" s="76"/>
      <c r="ME58" s="76"/>
      <c r="MF58" s="76"/>
      <c r="MG58" s="76"/>
      <c r="MH58" s="76"/>
      <c r="MI58" s="76"/>
      <c r="MJ58" s="76"/>
      <c r="MK58" s="76"/>
      <c r="ML58" s="76"/>
      <c r="MM58" s="76"/>
      <c r="MN58" s="76"/>
      <c r="MO58" s="76"/>
      <c r="MP58" s="76"/>
      <c r="MQ58" s="76"/>
      <c r="MR58" s="76"/>
      <c r="MS58" s="76"/>
      <c r="MT58" s="76"/>
      <c r="MU58" s="76"/>
      <c r="MV58" s="76"/>
      <c r="MW58" s="76"/>
      <c r="MX58" s="76"/>
      <c r="MY58" s="76"/>
      <c r="MZ58" s="76"/>
      <c r="NA58" s="76"/>
      <c r="NB58" s="76"/>
      <c r="NC58" s="76"/>
      <c r="ND58" s="76"/>
      <c r="NE58" s="76"/>
      <c r="NF58" s="76"/>
      <c r="NG58" s="76"/>
      <c r="NH58" s="76"/>
      <c r="NI58" s="76"/>
      <c r="NJ58" s="76"/>
      <c r="NK58" s="76"/>
      <c r="NL58" s="76"/>
      <c r="NM58" s="76"/>
      <c r="NN58" s="76"/>
      <c r="NO58" s="76"/>
      <c r="NP58" s="76"/>
      <c r="NQ58" s="76"/>
      <c r="NR58" s="76"/>
      <c r="NS58" s="76"/>
      <c r="NT58" s="76"/>
      <c r="NU58" s="76"/>
      <c r="NV58" s="76"/>
      <c r="NW58" s="76"/>
      <c r="NX58" s="76"/>
      <c r="NY58" s="76"/>
      <c r="NZ58" s="76"/>
      <c r="OA58" s="76"/>
      <c r="OB58" s="76"/>
      <c r="OC58" s="76"/>
      <c r="OD58" s="76"/>
      <c r="OE58" s="76"/>
      <c r="OF58" s="76"/>
      <c r="OG58" s="76"/>
      <c r="OH58" s="76"/>
      <c r="OI58" s="76"/>
      <c r="OJ58" s="76"/>
      <c r="OK58" s="76"/>
      <c r="OL58" s="76"/>
      <c r="OM58" s="76"/>
      <c r="ON58" s="76"/>
      <c r="OO58" s="76"/>
      <c r="OP58" s="76"/>
      <c r="OQ58" s="76"/>
      <c r="OR58" s="76"/>
      <c r="OS58" s="76"/>
      <c r="OT58" s="76"/>
      <c r="OU58" s="76"/>
      <c r="OV58" s="76"/>
      <c r="OW58" s="76"/>
      <c r="OX58" s="76"/>
      <c r="OY58" s="76"/>
      <c r="OZ58" s="76"/>
      <c r="PA58" s="76"/>
      <c r="PB58" s="76"/>
      <c r="PC58" s="76"/>
      <c r="PD58" s="76"/>
      <c r="PE58" s="76"/>
      <c r="PF58" s="76"/>
      <c r="PG58" s="76"/>
      <c r="PH58" s="76"/>
      <c r="PI58" s="76"/>
      <c r="PJ58" s="76"/>
      <c r="PK58" s="76"/>
      <c r="PL58" s="76"/>
      <c r="PM58" s="76"/>
      <c r="PN58" s="76"/>
      <c r="PO58" s="76"/>
      <c r="PP58" s="76"/>
      <c r="PQ58" s="76"/>
      <c r="PR58" s="76"/>
      <c r="PS58" s="76"/>
    </row>
    <row r="59" spans="1:435" s="8" customFormat="1" ht="16.5" customHeight="1" x14ac:dyDescent="0.25">
      <c r="A59" s="40">
        <v>49</v>
      </c>
      <c r="B59" s="18" t="s">
        <v>155</v>
      </c>
      <c r="C59" s="18" t="s">
        <v>156</v>
      </c>
      <c r="D59" s="18" t="s">
        <v>61</v>
      </c>
      <c r="E59" s="18" t="s">
        <v>157</v>
      </c>
      <c r="F59" s="18" t="s">
        <v>70</v>
      </c>
      <c r="G59" s="20" t="s">
        <v>114</v>
      </c>
      <c r="H59" s="23">
        <v>45159</v>
      </c>
      <c r="I59" s="52" t="s">
        <v>268</v>
      </c>
      <c r="J59" s="52"/>
      <c r="K59" s="64">
        <v>10000</v>
      </c>
      <c r="L59" s="87">
        <f>K59*2.87%</f>
        <v>287</v>
      </c>
      <c r="M59" s="87">
        <f>K59*7.1%</f>
        <v>709.99999999999989</v>
      </c>
      <c r="N59" s="87">
        <f>(K59*1.2)/100</f>
        <v>120</v>
      </c>
      <c r="O59" s="87">
        <f>K59*3.04%</f>
        <v>304</v>
      </c>
      <c r="P59" s="87">
        <f>K59*7.09%</f>
        <v>709</v>
      </c>
      <c r="Q59" s="87">
        <v>0</v>
      </c>
      <c r="R59" s="87">
        <f>SUM(L59:Q59)</f>
        <v>2130</v>
      </c>
      <c r="S59" s="87">
        <f>L59+O59+Q59</f>
        <v>591</v>
      </c>
      <c r="T59" s="87">
        <f>M59+N59+P59</f>
        <v>1539</v>
      </c>
      <c r="U59" s="120">
        <f>K59-S59</f>
        <v>9409</v>
      </c>
    </row>
    <row r="61" spans="1:435" s="6" customFormat="1" ht="16.5" customHeight="1" x14ac:dyDescent="0.25">
      <c r="A61" s="40">
        <v>51</v>
      </c>
      <c r="B61" s="18" t="s">
        <v>183</v>
      </c>
      <c r="C61" s="18" t="s">
        <v>184</v>
      </c>
      <c r="D61" s="18" t="s">
        <v>83</v>
      </c>
      <c r="E61" s="18" t="s">
        <v>54</v>
      </c>
      <c r="F61" s="18" t="s">
        <v>70</v>
      </c>
      <c r="G61" s="20" t="s">
        <v>114</v>
      </c>
      <c r="H61" s="23">
        <v>45293</v>
      </c>
      <c r="I61" s="52" t="s">
        <v>270</v>
      </c>
      <c r="J61" s="52"/>
      <c r="K61" s="64">
        <v>14000</v>
      </c>
      <c r="L61" s="87">
        <f>K61*2.87%</f>
        <v>401.8</v>
      </c>
      <c r="M61" s="87">
        <f>K61*7.1%</f>
        <v>993.99999999999989</v>
      </c>
      <c r="N61" s="87">
        <f>(K61*1.2)/100</f>
        <v>168</v>
      </c>
      <c r="O61" s="87">
        <f>K61*3.04%</f>
        <v>425.6</v>
      </c>
      <c r="P61" s="87">
        <f>K61*7.09%</f>
        <v>992.6</v>
      </c>
      <c r="Q61" s="87">
        <v>0</v>
      </c>
      <c r="R61" s="87">
        <f>SUM(L61:Q61)</f>
        <v>2982</v>
      </c>
      <c r="S61" s="87">
        <f>L61+O61+Q61</f>
        <v>827.40000000000009</v>
      </c>
      <c r="T61" s="87">
        <f>M61+N61+P61</f>
        <v>2154.6</v>
      </c>
      <c r="U61" s="120">
        <f>K61-S61</f>
        <v>13172.6</v>
      </c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  <c r="EO61" s="75"/>
      <c r="EP61" s="75"/>
      <c r="EQ61" s="75"/>
      <c r="ER61" s="75"/>
      <c r="ES61" s="75"/>
      <c r="ET61" s="75"/>
      <c r="EU61" s="75"/>
      <c r="EV61" s="75"/>
      <c r="EW61" s="75"/>
      <c r="EX61" s="75"/>
      <c r="EY61" s="75"/>
      <c r="EZ61" s="75"/>
      <c r="FA61" s="75"/>
      <c r="FB61" s="75"/>
      <c r="FC61" s="75"/>
      <c r="FD61" s="75"/>
      <c r="FE61" s="75"/>
      <c r="FF61" s="75"/>
      <c r="FG61" s="75"/>
      <c r="FH61" s="75"/>
      <c r="FI61" s="75"/>
      <c r="FJ61" s="75"/>
      <c r="FK61" s="75"/>
      <c r="FL61" s="75"/>
      <c r="FM61" s="75"/>
      <c r="FN61" s="75"/>
      <c r="FO61" s="75"/>
      <c r="FP61" s="75"/>
      <c r="FQ61" s="75"/>
      <c r="FR61" s="75"/>
      <c r="FS61" s="75"/>
      <c r="FT61" s="75"/>
      <c r="FU61" s="75"/>
      <c r="FV61" s="75"/>
      <c r="FW61" s="75"/>
      <c r="FX61" s="75"/>
      <c r="FY61" s="75"/>
      <c r="FZ61" s="75"/>
      <c r="GA61" s="75"/>
      <c r="GB61" s="75"/>
      <c r="GC61" s="75"/>
      <c r="GD61" s="75"/>
      <c r="GE61" s="75"/>
      <c r="GF61" s="75"/>
      <c r="GG61" s="75"/>
      <c r="GH61" s="75"/>
      <c r="GI61" s="75"/>
      <c r="GJ61" s="75"/>
      <c r="GK61" s="75"/>
      <c r="GL61" s="75"/>
      <c r="GM61" s="75"/>
      <c r="GN61" s="75"/>
      <c r="GO61" s="75"/>
      <c r="GP61" s="75"/>
      <c r="GQ61" s="75"/>
      <c r="GR61" s="75"/>
      <c r="GS61" s="75"/>
      <c r="GT61" s="75"/>
      <c r="GU61" s="75"/>
      <c r="GV61" s="75"/>
      <c r="GW61" s="75"/>
      <c r="GX61" s="75"/>
      <c r="GY61" s="75"/>
      <c r="GZ61" s="75"/>
      <c r="HA61" s="75"/>
      <c r="HB61" s="75"/>
      <c r="HC61" s="75"/>
      <c r="HD61" s="75"/>
      <c r="HE61" s="75"/>
      <c r="HF61" s="75"/>
      <c r="HG61" s="75"/>
      <c r="HH61" s="75"/>
      <c r="HI61" s="75"/>
      <c r="HJ61" s="75"/>
      <c r="HK61" s="75"/>
      <c r="HL61" s="75"/>
      <c r="HM61" s="75"/>
      <c r="HN61" s="75"/>
      <c r="HO61" s="75"/>
      <c r="HP61" s="75"/>
      <c r="HQ61" s="75"/>
      <c r="HR61" s="75"/>
      <c r="HS61" s="75"/>
      <c r="HT61" s="75"/>
      <c r="HU61" s="75"/>
      <c r="HV61" s="75"/>
      <c r="HW61" s="75"/>
      <c r="HX61" s="75"/>
      <c r="HY61" s="75"/>
      <c r="HZ61" s="75"/>
      <c r="IA61" s="75"/>
      <c r="IB61" s="75"/>
      <c r="IC61" s="75"/>
      <c r="ID61" s="75"/>
      <c r="IE61" s="75"/>
      <c r="IF61" s="75"/>
      <c r="IG61" s="75"/>
      <c r="IH61" s="75"/>
      <c r="II61" s="75"/>
      <c r="IJ61" s="75"/>
      <c r="IK61" s="75"/>
      <c r="IL61" s="75"/>
      <c r="IM61" s="75"/>
      <c r="IN61" s="75"/>
      <c r="IO61" s="75"/>
      <c r="IP61" s="75"/>
      <c r="IQ61" s="75"/>
      <c r="IR61" s="75"/>
      <c r="IS61" s="75"/>
      <c r="IT61" s="75"/>
      <c r="IU61" s="75"/>
      <c r="IV61" s="75"/>
      <c r="IW61" s="75"/>
      <c r="IX61" s="75"/>
      <c r="IY61" s="75"/>
      <c r="IZ61" s="75"/>
      <c r="JA61" s="75"/>
      <c r="JB61" s="75"/>
      <c r="JC61" s="75"/>
      <c r="JD61" s="75"/>
      <c r="JE61" s="75"/>
      <c r="JF61" s="75"/>
      <c r="JG61" s="75"/>
      <c r="JH61" s="75"/>
      <c r="JI61" s="75"/>
      <c r="JJ61" s="75"/>
      <c r="JK61" s="75"/>
      <c r="JL61" s="75"/>
      <c r="JM61" s="75"/>
      <c r="JN61" s="75"/>
      <c r="JO61" s="75"/>
      <c r="JP61" s="75"/>
      <c r="JQ61" s="75"/>
      <c r="JR61" s="75"/>
      <c r="JS61" s="75"/>
      <c r="JT61" s="75"/>
      <c r="JU61" s="75"/>
      <c r="JV61" s="75"/>
      <c r="JW61" s="75"/>
      <c r="JX61" s="75"/>
      <c r="JY61" s="75"/>
      <c r="JZ61" s="75"/>
      <c r="KA61" s="75"/>
      <c r="KB61" s="75"/>
      <c r="KC61" s="75"/>
      <c r="KD61" s="75"/>
      <c r="KE61" s="75"/>
      <c r="KF61" s="75"/>
      <c r="KG61" s="75"/>
      <c r="KH61" s="75"/>
      <c r="KI61" s="75"/>
      <c r="KJ61" s="75"/>
      <c r="KK61" s="75"/>
      <c r="KL61" s="75"/>
      <c r="KM61" s="75"/>
      <c r="KN61" s="75"/>
      <c r="KO61" s="75"/>
      <c r="KP61" s="75"/>
      <c r="KQ61" s="75"/>
      <c r="KR61" s="75"/>
      <c r="KS61" s="75"/>
      <c r="KT61" s="75"/>
      <c r="KU61" s="75"/>
      <c r="KV61" s="75"/>
      <c r="KW61" s="75"/>
      <c r="KX61" s="75"/>
      <c r="KY61" s="75"/>
      <c r="KZ61" s="75"/>
      <c r="LA61" s="75"/>
      <c r="LB61" s="75"/>
      <c r="LC61" s="75"/>
      <c r="LD61" s="75"/>
      <c r="LE61" s="75"/>
      <c r="LF61" s="75"/>
      <c r="LG61" s="75"/>
      <c r="LH61" s="75"/>
      <c r="LI61" s="75"/>
      <c r="LJ61" s="75"/>
      <c r="LK61" s="75"/>
      <c r="LL61" s="75"/>
      <c r="LM61" s="75"/>
      <c r="LN61" s="75"/>
      <c r="LO61" s="75"/>
      <c r="LP61" s="75"/>
      <c r="LQ61" s="75"/>
      <c r="LR61" s="75"/>
      <c r="LS61" s="75"/>
      <c r="LT61" s="75"/>
      <c r="LU61" s="75"/>
      <c r="LV61" s="75"/>
      <c r="LW61" s="75"/>
      <c r="LX61" s="75"/>
      <c r="LY61" s="75"/>
      <c r="LZ61" s="75"/>
      <c r="MA61" s="75"/>
      <c r="MB61" s="75"/>
      <c r="MC61" s="75"/>
      <c r="MD61" s="75"/>
      <c r="ME61" s="75"/>
      <c r="MF61" s="75"/>
      <c r="MG61" s="75"/>
      <c r="MH61" s="75"/>
      <c r="MI61" s="75"/>
      <c r="MJ61" s="75"/>
      <c r="MK61" s="75"/>
      <c r="ML61" s="75"/>
      <c r="MM61" s="75"/>
      <c r="MN61" s="75"/>
      <c r="MO61" s="75"/>
      <c r="MP61" s="75"/>
      <c r="MQ61" s="75"/>
      <c r="MR61" s="75"/>
      <c r="MS61" s="75"/>
      <c r="MT61" s="75"/>
      <c r="MU61" s="75"/>
      <c r="MV61" s="75"/>
      <c r="MW61" s="75"/>
      <c r="MX61" s="75"/>
      <c r="MY61" s="75"/>
      <c r="MZ61" s="75"/>
      <c r="NA61" s="75"/>
      <c r="NB61" s="75"/>
      <c r="NC61" s="75"/>
      <c r="ND61" s="75"/>
      <c r="NE61" s="75"/>
      <c r="NF61" s="75"/>
      <c r="NG61" s="75"/>
      <c r="NH61" s="75"/>
      <c r="NI61" s="75"/>
      <c r="NJ61" s="75"/>
      <c r="NK61" s="75"/>
      <c r="NL61" s="75"/>
      <c r="NM61" s="75"/>
      <c r="NN61" s="75"/>
      <c r="NO61" s="75"/>
      <c r="NP61" s="75"/>
      <c r="NQ61" s="75"/>
      <c r="NR61" s="75"/>
      <c r="NS61" s="75"/>
      <c r="NT61" s="75"/>
      <c r="NU61" s="75"/>
      <c r="NV61" s="75"/>
      <c r="NW61" s="75"/>
      <c r="NX61" s="75"/>
      <c r="NY61" s="75"/>
      <c r="NZ61" s="75"/>
      <c r="OA61" s="75"/>
      <c r="OB61" s="75"/>
      <c r="OC61" s="75"/>
      <c r="OD61" s="75"/>
      <c r="OE61" s="75"/>
      <c r="OF61" s="75"/>
      <c r="OG61" s="75"/>
      <c r="OH61" s="75"/>
      <c r="OI61" s="75"/>
      <c r="OJ61" s="75"/>
      <c r="OK61" s="75"/>
      <c r="OL61" s="75"/>
      <c r="OM61" s="75"/>
      <c r="ON61" s="75"/>
      <c r="OO61" s="75"/>
      <c r="OP61" s="75"/>
      <c r="OQ61" s="75"/>
      <c r="OR61" s="75"/>
      <c r="OS61" s="75"/>
      <c r="OT61" s="75"/>
      <c r="OU61" s="75"/>
      <c r="OV61" s="75"/>
      <c r="OW61" s="75"/>
      <c r="OX61" s="75"/>
      <c r="OY61" s="75"/>
      <c r="OZ61" s="75"/>
      <c r="PA61" s="75"/>
      <c r="PB61" s="75"/>
      <c r="PC61" s="75"/>
      <c r="PD61" s="75"/>
      <c r="PE61" s="75"/>
      <c r="PF61" s="75"/>
      <c r="PG61" s="75"/>
      <c r="PH61" s="75"/>
      <c r="PI61" s="75"/>
      <c r="PJ61" s="75"/>
      <c r="PK61" s="75"/>
      <c r="PL61" s="75"/>
      <c r="PM61" s="75"/>
      <c r="PN61" s="75"/>
      <c r="PO61" s="75"/>
      <c r="PP61" s="75"/>
      <c r="PQ61" s="75"/>
      <c r="PR61" s="75"/>
      <c r="PS61" s="75"/>
    </row>
    <row r="62" spans="1:435" s="6" customFormat="1" ht="13.5" customHeight="1" x14ac:dyDescent="0.25">
      <c r="A62" s="40">
        <v>52</v>
      </c>
      <c r="B62" s="25" t="s">
        <v>258</v>
      </c>
      <c r="C62" s="25" t="s">
        <v>259</v>
      </c>
      <c r="D62" s="25" t="s">
        <v>253</v>
      </c>
      <c r="E62" s="25" t="s">
        <v>247</v>
      </c>
      <c r="F62" s="18" t="s">
        <v>70</v>
      </c>
      <c r="G62" s="57" t="s">
        <v>114</v>
      </c>
      <c r="H62" s="70">
        <v>45719</v>
      </c>
      <c r="I62" s="52" t="s">
        <v>268</v>
      </c>
      <c r="J62" s="52"/>
      <c r="K62" s="64">
        <v>12000</v>
      </c>
      <c r="L62" s="87">
        <v>0</v>
      </c>
      <c r="M62" s="87">
        <v>0</v>
      </c>
      <c r="N62" s="87">
        <v>0</v>
      </c>
      <c r="O62" s="87">
        <v>0</v>
      </c>
      <c r="P62" s="87">
        <v>0</v>
      </c>
      <c r="Q62" s="87">
        <v>0</v>
      </c>
      <c r="R62" s="87">
        <v>0</v>
      </c>
      <c r="S62" s="87">
        <v>0</v>
      </c>
      <c r="T62" s="87">
        <v>0</v>
      </c>
      <c r="U62" s="120">
        <v>12000</v>
      </c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</row>
    <row r="63" spans="1:435" s="32" customFormat="1" ht="28.5" customHeight="1" x14ac:dyDescent="0.25">
      <c r="A63" s="40">
        <v>53</v>
      </c>
      <c r="B63" s="19" t="s">
        <v>140</v>
      </c>
      <c r="C63" s="19" t="s">
        <v>141</v>
      </c>
      <c r="D63" s="19" t="s">
        <v>64</v>
      </c>
      <c r="E63" s="19" t="s">
        <v>57</v>
      </c>
      <c r="F63" s="19" t="s">
        <v>70</v>
      </c>
      <c r="G63" s="20" t="s">
        <v>116</v>
      </c>
      <c r="H63" s="21">
        <v>44774</v>
      </c>
      <c r="I63" s="25" t="s">
        <v>270</v>
      </c>
      <c r="J63" s="52"/>
      <c r="K63" s="85">
        <v>18000</v>
      </c>
      <c r="L63" s="87">
        <f t="shared" ref="L63:L70" si="32">K63*2.87%</f>
        <v>516.6</v>
      </c>
      <c r="M63" s="87">
        <f t="shared" ref="M63:M70" si="33">K63*7.1%</f>
        <v>1277.9999999999998</v>
      </c>
      <c r="N63" s="87">
        <f t="shared" ref="N63:N70" si="34">(K63*1.2)/100</f>
        <v>216</v>
      </c>
      <c r="O63" s="87">
        <f t="shared" ref="O63:O70" si="35">K63*3.04%</f>
        <v>547.20000000000005</v>
      </c>
      <c r="P63" s="87">
        <f t="shared" ref="P63:P70" si="36">K63*7.09%</f>
        <v>1276.2</v>
      </c>
      <c r="Q63" s="87">
        <v>0</v>
      </c>
      <c r="R63" s="87">
        <f t="shared" ref="R63:R70" si="37">SUM(L63:Q63)</f>
        <v>3834</v>
      </c>
      <c r="S63" s="87">
        <f t="shared" ref="S63:S70" si="38">L63+O63+Q63</f>
        <v>1063.8000000000002</v>
      </c>
      <c r="T63" s="87">
        <f t="shared" ref="T63:T70" si="39">M63+N63+P63</f>
        <v>2770.2</v>
      </c>
      <c r="U63" s="120">
        <f t="shared" ref="U63:U70" si="40">K63-S63</f>
        <v>16936.2</v>
      </c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  <c r="EO63" s="75"/>
      <c r="EP63" s="75"/>
      <c r="EQ63" s="75"/>
      <c r="ER63" s="75"/>
      <c r="ES63" s="75"/>
      <c r="ET63" s="75"/>
      <c r="EU63" s="75"/>
      <c r="EV63" s="75"/>
      <c r="EW63" s="75"/>
      <c r="EX63" s="75"/>
      <c r="EY63" s="75"/>
      <c r="EZ63" s="75"/>
      <c r="FA63" s="75"/>
      <c r="FB63" s="75"/>
      <c r="FC63" s="75"/>
      <c r="FD63" s="75"/>
      <c r="FE63" s="75"/>
      <c r="FF63" s="75"/>
      <c r="FG63" s="75"/>
      <c r="FH63" s="75"/>
      <c r="FI63" s="75"/>
      <c r="FJ63" s="75"/>
      <c r="FK63" s="75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</row>
    <row r="64" spans="1:435" s="32" customFormat="1" ht="16.5" customHeight="1" x14ac:dyDescent="0.25">
      <c r="A64" s="40">
        <v>54</v>
      </c>
      <c r="B64" s="18" t="s">
        <v>154</v>
      </c>
      <c r="C64" s="18" t="s">
        <v>151</v>
      </c>
      <c r="D64" s="18" t="s">
        <v>65</v>
      </c>
      <c r="E64" s="18" t="s">
        <v>59</v>
      </c>
      <c r="F64" s="18" t="s">
        <v>70</v>
      </c>
      <c r="G64" s="20" t="s">
        <v>114</v>
      </c>
      <c r="H64" s="21">
        <v>45030</v>
      </c>
      <c r="I64" s="52" t="s">
        <v>270</v>
      </c>
      <c r="J64" s="52"/>
      <c r="K64" s="64">
        <v>10000</v>
      </c>
      <c r="L64" s="87">
        <f t="shared" si="32"/>
        <v>287</v>
      </c>
      <c r="M64" s="87">
        <f t="shared" si="33"/>
        <v>709.99999999999989</v>
      </c>
      <c r="N64" s="87">
        <f t="shared" si="34"/>
        <v>120</v>
      </c>
      <c r="O64" s="87">
        <f t="shared" si="35"/>
        <v>304</v>
      </c>
      <c r="P64" s="87">
        <f t="shared" si="36"/>
        <v>709</v>
      </c>
      <c r="Q64" s="87">
        <v>0</v>
      </c>
      <c r="R64" s="87">
        <f t="shared" si="37"/>
        <v>2130</v>
      </c>
      <c r="S64" s="87">
        <f t="shared" si="38"/>
        <v>591</v>
      </c>
      <c r="T64" s="87">
        <f t="shared" si="39"/>
        <v>1539</v>
      </c>
      <c r="U64" s="120">
        <f t="shared" si="40"/>
        <v>9409</v>
      </c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  <c r="EO64" s="75"/>
      <c r="EP64" s="75"/>
      <c r="EQ64" s="75"/>
      <c r="ER64" s="75"/>
      <c r="ES64" s="75"/>
      <c r="ET64" s="75"/>
      <c r="EU64" s="75"/>
      <c r="EV64" s="75"/>
      <c r="EW64" s="75"/>
      <c r="EX64" s="75"/>
      <c r="EY64" s="75"/>
      <c r="EZ64" s="75"/>
      <c r="FA64" s="75"/>
      <c r="FB64" s="75"/>
      <c r="FC64" s="75"/>
      <c r="FD64" s="75"/>
      <c r="FE64" s="75"/>
      <c r="FF64" s="75"/>
      <c r="FG64" s="75"/>
      <c r="FH64" s="75"/>
      <c r="FI64" s="75"/>
      <c r="FJ64" s="75"/>
      <c r="FK64" s="75"/>
      <c r="FL64" s="78"/>
      <c r="FM64" s="78"/>
      <c r="FN64" s="78"/>
      <c r="FO64" s="78"/>
      <c r="FP64" s="78"/>
      <c r="FQ64" s="78"/>
      <c r="FR64" s="78"/>
      <c r="FS64" s="78"/>
      <c r="FT64" s="78"/>
      <c r="FU64" s="78"/>
      <c r="FV64" s="78"/>
      <c r="FW64" s="78"/>
      <c r="FX64" s="78"/>
      <c r="FY64" s="78"/>
      <c r="FZ64" s="78"/>
      <c r="GA64" s="78"/>
      <c r="GB64" s="78"/>
      <c r="GC64" s="78"/>
      <c r="GD64" s="78"/>
      <c r="GE64" s="78"/>
      <c r="GF64" s="78"/>
      <c r="GG64" s="78"/>
      <c r="GH64" s="78"/>
      <c r="GI64" s="78"/>
      <c r="GJ64" s="78"/>
      <c r="GK64" s="78"/>
      <c r="GL64" s="78"/>
      <c r="GM64" s="78"/>
      <c r="GN64" s="78"/>
      <c r="GO64" s="78"/>
      <c r="GP64" s="78"/>
      <c r="GQ64" s="78"/>
      <c r="GR64" s="78"/>
      <c r="GS64" s="78"/>
      <c r="GT64" s="78"/>
      <c r="GU64" s="78"/>
      <c r="GV64" s="78"/>
      <c r="GW64" s="78"/>
      <c r="GX64" s="78"/>
      <c r="GY64" s="78"/>
      <c r="GZ64" s="78"/>
      <c r="HA64" s="78"/>
      <c r="HB64" s="78"/>
      <c r="HC64" s="78"/>
      <c r="HD64" s="78"/>
      <c r="HE64" s="78"/>
      <c r="HF64" s="78"/>
      <c r="HG64" s="78"/>
      <c r="HH64" s="78"/>
      <c r="HI64" s="78"/>
      <c r="HJ64" s="78"/>
      <c r="HK64" s="78"/>
      <c r="HL64" s="78"/>
      <c r="HM64" s="78"/>
      <c r="HN64" s="78"/>
      <c r="HO64" s="78"/>
      <c r="HP64" s="78"/>
      <c r="HQ64" s="78"/>
      <c r="HR64" s="78"/>
      <c r="HS64" s="78"/>
      <c r="HT64" s="78"/>
      <c r="HU64" s="78"/>
      <c r="HV64" s="78"/>
      <c r="HW64" s="78"/>
      <c r="HX64" s="78"/>
      <c r="HY64" s="78"/>
      <c r="HZ64" s="78"/>
      <c r="IA64" s="78"/>
      <c r="IB64" s="78"/>
      <c r="IC64" s="78"/>
      <c r="ID64" s="78"/>
      <c r="IE64" s="78"/>
      <c r="IF64" s="78"/>
      <c r="IG64" s="78"/>
      <c r="IH64" s="78"/>
      <c r="II64" s="78"/>
      <c r="IJ64" s="78"/>
      <c r="IK64" s="78"/>
      <c r="IL64" s="78"/>
      <c r="IM64" s="78"/>
      <c r="IN64" s="78"/>
      <c r="IO64" s="78"/>
      <c r="IP64" s="78"/>
      <c r="IQ64" s="78"/>
      <c r="IR64" s="78"/>
      <c r="IS64" s="78"/>
      <c r="IT64" s="78"/>
      <c r="IU64" s="78"/>
      <c r="IV64" s="78"/>
      <c r="IW64" s="78"/>
      <c r="IX64" s="78"/>
      <c r="IY64" s="78"/>
      <c r="IZ64" s="78"/>
      <c r="JA64" s="78"/>
      <c r="JB64" s="78"/>
      <c r="JC64" s="78"/>
      <c r="JD64" s="78"/>
      <c r="JE64" s="78"/>
      <c r="JF64" s="78"/>
      <c r="JG64" s="78"/>
      <c r="JH64" s="78"/>
      <c r="JI64" s="78"/>
      <c r="JJ64" s="78"/>
      <c r="JK64" s="78"/>
      <c r="JL64" s="78"/>
      <c r="JM64" s="78"/>
      <c r="JN64" s="78"/>
      <c r="JO64" s="78"/>
      <c r="JP64" s="78"/>
      <c r="JQ64" s="78"/>
      <c r="JR64" s="78"/>
      <c r="JS64" s="78"/>
      <c r="JT64" s="78"/>
      <c r="JU64" s="78"/>
      <c r="JV64" s="78"/>
      <c r="JW64" s="78"/>
      <c r="JX64" s="78"/>
      <c r="JY64" s="78"/>
      <c r="JZ64" s="78"/>
      <c r="KA64" s="78"/>
      <c r="KB64" s="78"/>
      <c r="KC64" s="78"/>
      <c r="KD64" s="78"/>
      <c r="KE64" s="78"/>
      <c r="KF64" s="78"/>
      <c r="KG64" s="78"/>
      <c r="KH64" s="78"/>
      <c r="KI64" s="78"/>
      <c r="KJ64" s="78"/>
      <c r="KK64" s="78"/>
      <c r="KL64" s="78"/>
      <c r="KM64" s="78"/>
      <c r="KN64" s="78"/>
      <c r="KO64" s="78"/>
      <c r="KP64" s="78"/>
      <c r="KQ64" s="78"/>
      <c r="KR64" s="78"/>
      <c r="KS64" s="78"/>
      <c r="KT64" s="78"/>
      <c r="KU64" s="78"/>
      <c r="KV64" s="78"/>
      <c r="KW64" s="78"/>
      <c r="KX64" s="78"/>
      <c r="KY64" s="78"/>
      <c r="KZ64" s="78"/>
      <c r="LA64" s="78"/>
      <c r="LB64" s="78"/>
      <c r="LC64" s="78"/>
      <c r="LD64" s="78"/>
      <c r="LE64" s="78"/>
      <c r="LF64" s="78"/>
      <c r="LG64" s="78"/>
      <c r="LH64" s="78"/>
      <c r="LI64" s="78"/>
      <c r="LJ64" s="78"/>
      <c r="LK64" s="78"/>
      <c r="LL64" s="78"/>
      <c r="LM64" s="78"/>
      <c r="LN64" s="78"/>
      <c r="LO64" s="78"/>
      <c r="LP64" s="78"/>
      <c r="LQ64" s="78"/>
      <c r="LR64" s="78"/>
      <c r="LS64" s="78"/>
      <c r="LT64" s="78"/>
      <c r="LU64" s="78"/>
      <c r="LV64" s="78"/>
      <c r="LW64" s="78"/>
      <c r="LX64" s="78"/>
      <c r="LY64" s="78"/>
      <c r="LZ64" s="78"/>
      <c r="MA64" s="78"/>
      <c r="MB64" s="78"/>
      <c r="MC64" s="78"/>
      <c r="MD64" s="78"/>
      <c r="ME64" s="78"/>
      <c r="MF64" s="78"/>
      <c r="MG64" s="78"/>
      <c r="MH64" s="78"/>
      <c r="MI64" s="78"/>
      <c r="MJ64" s="78"/>
      <c r="MK64" s="78"/>
      <c r="ML64" s="78"/>
      <c r="MM64" s="78"/>
      <c r="MN64" s="78"/>
      <c r="MO64" s="78"/>
      <c r="MP64" s="78"/>
      <c r="MQ64" s="78"/>
      <c r="MR64" s="78"/>
      <c r="MS64" s="78"/>
      <c r="MT64" s="78"/>
      <c r="MU64" s="78"/>
      <c r="MV64" s="78"/>
      <c r="MW64" s="78"/>
      <c r="MX64" s="78"/>
      <c r="MY64" s="78"/>
      <c r="MZ64" s="78"/>
      <c r="NA64" s="78"/>
      <c r="NB64" s="78"/>
      <c r="NC64" s="78"/>
      <c r="ND64" s="78"/>
      <c r="NE64" s="78"/>
      <c r="NF64" s="78"/>
      <c r="NG64" s="78"/>
      <c r="NH64" s="78"/>
      <c r="NI64" s="78"/>
      <c r="NJ64" s="78"/>
      <c r="NK64" s="78"/>
      <c r="NL64" s="78"/>
      <c r="NM64" s="78"/>
      <c r="NN64" s="78"/>
      <c r="NO64" s="78"/>
      <c r="NP64" s="78"/>
      <c r="NQ64" s="78"/>
      <c r="NR64" s="78"/>
      <c r="NS64" s="78"/>
      <c r="NT64" s="78"/>
      <c r="NU64" s="78"/>
      <c r="NV64" s="78"/>
      <c r="NW64" s="78"/>
      <c r="NX64" s="78"/>
      <c r="NY64" s="78"/>
      <c r="NZ64" s="78"/>
      <c r="OA64" s="78"/>
      <c r="OB64" s="78"/>
      <c r="OC64" s="78"/>
      <c r="OD64" s="78"/>
      <c r="OE64" s="78"/>
      <c r="OF64" s="78"/>
      <c r="OG64" s="78"/>
      <c r="OH64" s="78"/>
      <c r="OI64" s="78"/>
      <c r="OJ64" s="78"/>
      <c r="OK64" s="78"/>
      <c r="OL64" s="78"/>
      <c r="OM64" s="78"/>
      <c r="ON64" s="78"/>
      <c r="OO64" s="78"/>
      <c r="OP64" s="78"/>
      <c r="OQ64" s="78"/>
      <c r="OR64" s="78"/>
      <c r="OS64" s="78"/>
      <c r="OT64" s="78"/>
      <c r="OU64" s="78"/>
      <c r="OV64" s="78"/>
      <c r="OW64" s="78"/>
      <c r="OX64" s="78"/>
      <c r="OY64" s="78"/>
      <c r="OZ64" s="78"/>
      <c r="PA64" s="78"/>
      <c r="PB64" s="78"/>
      <c r="PC64" s="78"/>
      <c r="PD64" s="78"/>
      <c r="PE64" s="78"/>
      <c r="PF64" s="78"/>
      <c r="PG64" s="78"/>
      <c r="PH64" s="78"/>
      <c r="PI64" s="78"/>
      <c r="PJ64" s="78"/>
      <c r="PK64" s="78"/>
      <c r="PL64" s="78"/>
      <c r="PM64" s="78"/>
      <c r="PN64" s="78"/>
      <c r="PO64" s="78"/>
      <c r="PP64" s="78"/>
      <c r="PQ64" s="78"/>
      <c r="PR64" s="78"/>
      <c r="PS64" s="78"/>
    </row>
    <row r="65" spans="1:435" s="32" customFormat="1" ht="20.25" customHeight="1" x14ac:dyDescent="0.25">
      <c r="A65" s="40">
        <v>55</v>
      </c>
      <c r="B65" s="19" t="s">
        <v>136</v>
      </c>
      <c r="C65" s="19" t="s">
        <v>137</v>
      </c>
      <c r="D65" s="19" t="s">
        <v>138</v>
      </c>
      <c r="E65" s="19" t="s">
        <v>139</v>
      </c>
      <c r="F65" s="19" t="s">
        <v>70</v>
      </c>
      <c r="G65" s="20" t="s">
        <v>116</v>
      </c>
      <c r="H65" s="21">
        <v>44774</v>
      </c>
      <c r="I65" s="25" t="s">
        <v>270</v>
      </c>
      <c r="J65" s="52"/>
      <c r="K65" s="85">
        <v>18000</v>
      </c>
      <c r="L65" s="87">
        <f t="shared" si="32"/>
        <v>516.6</v>
      </c>
      <c r="M65" s="87">
        <f t="shared" si="33"/>
        <v>1277.9999999999998</v>
      </c>
      <c r="N65" s="87">
        <f t="shared" si="34"/>
        <v>216</v>
      </c>
      <c r="O65" s="87">
        <f t="shared" si="35"/>
        <v>547.20000000000005</v>
      </c>
      <c r="P65" s="87">
        <f t="shared" si="36"/>
        <v>1276.2</v>
      </c>
      <c r="Q65" s="87">
        <v>0</v>
      </c>
      <c r="R65" s="87">
        <f t="shared" si="37"/>
        <v>3834</v>
      </c>
      <c r="S65" s="87">
        <f t="shared" si="38"/>
        <v>1063.8000000000002</v>
      </c>
      <c r="T65" s="87">
        <f t="shared" si="39"/>
        <v>2770.2</v>
      </c>
      <c r="U65" s="120">
        <f t="shared" si="40"/>
        <v>16936.2</v>
      </c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79"/>
      <c r="DO65" s="79"/>
      <c r="DP65" s="79"/>
      <c r="DQ65" s="79"/>
      <c r="DR65" s="79"/>
      <c r="DS65" s="79"/>
      <c r="DT65" s="79"/>
      <c r="DU65" s="79"/>
      <c r="DV65" s="79"/>
      <c r="DW65" s="79"/>
      <c r="DX65" s="79"/>
      <c r="DY65" s="79"/>
      <c r="DZ65" s="79"/>
      <c r="EA65" s="79"/>
      <c r="EB65" s="79"/>
      <c r="EC65" s="79"/>
      <c r="ED65" s="79"/>
      <c r="EE65" s="79"/>
      <c r="EF65" s="79"/>
      <c r="EG65" s="79"/>
      <c r="EH65" s="79"/>
      <c r="EI65" s="79"/>
      <c r="EJ65" s="79"/>
      <c r="EK65" s="79"/>
      <c r="EL65" s="79"/>
      <c r="EM65" s="79"/>
      <c r="EN65" s="79"/>
      <c r="EO65" s="79"/>
      <c r="EP65" s="79"/>
      <c r="EQ65" s="79"/>
      <c r="ER65" s="79"/>
      <c r="ES65" s="79"/>
      <c r="ET65" s="79"/>
      <c r="EU65" s="79"/>
      <c r="EV65" s="79"/>
      <c r="EW65" s="79"/>
      <c r="EX65" s="79"/>
      <c r="EY65" s="79"/>
      <c r="EZ65" s="79"/>
      <c r="FA65" s="79"/>
      <c r="FB65" s="79"/>
      <c r="FC65" s="79"/>
      <c r="FD65" s="79"/>
      <c r="FE65" s="79"/>
      <c r="FF65" s="79"/>
      <c r="FG65" s="79"/>
      <c r="FH65" s="79"/>
      <c r="FI65" s="79"/>
      <c r="FJ65" s="79"/>
      <c r="FK65" s="79"/>
      <c r="FL65" s="78"/>
      <c r="FM65" s="78"/>
      <c r="FN65" s="78"/>
      <c r="FO65" s="78"/>
      <c r="FP65" s="78"/>
      <c r="FQ65" s="78"/>
      <c r="FR65" s="78"/>
      <c r="FS65" s="78"/>
      <c r="FT65" s="78"/>
      <c r="FU65" s="78"/>
      <c r="FV65" s="78"/>
      <c r="FW65" s="78"/>
      <c r="FX65" s="78"/>
      <c r="FY65" s="78"/>
      <c r="FZ65" s="78"/>
      <c r="GA65" s="78"/>
      <c r="GB65" s="78"/>
      <c r="GC65" s="78"/>
      <c r="GD65" s="78"/>
      <c r="GE65" s="78"/>
      <c r="GF65" s="78"/>
      <c r="GG65" s="78"/>
      <c r="GH65" s="78"/>
      <c r="GI65" s="78"/>
      <c r="GJ65" s="78"/>
      <c r="GK65" s="78"/>
      <c r="GL65" s="78"/>
      <c r="GM65" s="78"/>
      <c r="GN65" s="78"/>
      <c r="GO65" s="78"/>
      <c r="GP65" s="78"/>
      <c r="GQ65" s="78"/>
      <c r="GR65" s="78"/>
      <c r="GS65" s="78"/>
      <c r="GT65" s="78"/>
      <c r="GU65" s="78"/>
      <c r="GV65" s="78"/>
      <c r="GW65" s="78"/>
      <c r="GX65" s="78"/>
      <c r="GY65" s="78"/>
      <c r="GZ65" s="78"/>
      <c r="HA65" s="78"/>
      <c r="HB65" s="78"/>
      <c r="HC65" s="78"/>
      <c r="HD65" s="78"/>
      <c r="HE65" s="78"/>
      <c r="HF65" s="78"/>
      <c r="HG65" s="78"/>
      <c r="HH65" s="78"/>
      <c r="HI65" s="78"/>
      <c r="HJ65" s="78"/>
      <c r="HK65" s="78"/>
      <c r="HL65" s="78"/>
      <c r="HM65" s="78"/>
      <c r="HN65" s="78"/>
      <c r="HO65" s="78"/>
      <c r="HP65" s="78"/>
      <c r="HQ65" s="78"/>
      <c r="HR65" s="78"/>
      <c r="HS65" s="78"/>
      <c r="HT65" s="78"/>
      <c r="HU65" s="78"/>
      <c r="HV65" s="78"/>
      <c r="HW65" s="78"/>
      <c r="HX65" s="78"/>
      <c r="HY65" s="78"/>
      <c r="HZ65" s="78"/>
      <c r="IA65" s="78"/>
      <c r="IB65" s="78"/>
      <c r="IC65" s="78"/>
      <c r="ID65" s="78"/>
      <c r="IE65" s="78"/>
      <c r="IF65" s="78"/>
      <c r="IG65" s="78"/>
      <c r="IH65" s="78"/>
      <c r="II65" s="78"/>
      <c r="IJ65" s="78"/>
      <c r="IK65" s="78"/>
      <c r="IL65" s="78"/>
      <c r="IM65" s="78"/>
      <c r="IN65" s="78"/>
      <c r="IO65" s="78"/>
      <c r="IP65" s="78"/>
      <c r="IQ65" s="78"/>
      <c r="IR65" s="78"/>
      <c r="IS65" s="78"/>
      <c r="IT65" s="78"/>
      <c r="IU65" s="78"/>
      <c r="IV65" s="78"/>
      <c r="IW65" s="78"/>
      <c r="IX65" s="78"/>
      <c r="IY65" s="78"/>
      <c r="IZ65" s="78"/>
      <c r="JA65" s="78"/>
      <c r="JB65" s="78"/>
      <c r="JC65" s="78"/>
      <c r="JD65" s="78"/>
      <c r="JE65" s="78"/>
      <c r="JF65" s="78"/>
      <c r="JG65" s="78"/>
      <c r="JH65" s="78"/>
      <c r="JI65" s="78"/>
      <c r="JJ65" s="78"/>
      <c r="JK65" s="78"/>
      <c r="JL65" s="78"/>
      <c r="JM65" s="78"/>
      <c r="JN65" s="78"/>
      <c r="JO65" s="78"/>
      <c r="JP65" s="78"/>
      <c r="JQ65" s="78"/>
      <c r="JR65" s="78"/>
      <c r="JS65" s="78"/>
      <c r="JT65" s="78"/>
      <c r="JU65" s="78"/>
      <c r="JV65" s="78"/>
      <c r="JW65" s="78"/>
      <c r="JX65" s="78"/>
      <c r="JY65" s="78"/>
      <c r="JZ65" s="78"/>
      <c r="KA65" s="78"/>
      <c r="KB65" s="78"/>
      <c r="KC65" s="78"/>
      <c r="KD65" s="78"/>
      <c r="KE65" s="78"/>
      <c r="KF65" s="78"/>
      <c r="KG65" s="78"/>
      <c r="KH65" s="78"/>
      <c r="KI65" s="78"/>
      <c r="KJ65" s="78"/>
      <c r="KK65" s="78"/>
      <c r="KL65" s="78"/>
      <c r="KM65" s="78"/>
      <c r="KN65" s="78"/>
      <c r="KO65" s="78"/>
      <c r="KP65" s="78"/>
      <c r="KQ65" s="78"/>
      <c r="KR65" s="78"/>
      <c r="KS65" s="78"/>
      <c r="KT65" s="78"/>
      <c r="KU65" s="78"/>
      <c r="KV65" s="78"/>
      <c r="KW65" s="78"/>
      <c r="KX65" s="78"/>
      <c r="KY65" s="78"/>
      <c r="KZ65" s="78"/>
      <c r="LA65" s="78"/>
      <c r="LB65" s="78"/>
      <c r="LC65" s="78"/>
      <c r="LD65" s="78"/>
      <c r="LE65" s="78"/>
      <c r="LF65" s="78"/>
      <c r="LG65" s="78"/>
      <c r="LH65" s="78"/>
      <c r="LI65" s="78"/>
      <c r="LJ65" s="78"/>
      <c r="LK65" s="78"/>
      <c r="LL65" s="78"/>
      <c r="LM65" s="78"/>
      <c r="LN65" s="78"/>
      <c r="LO65" s="78"/>
      <c r="LP65" s="78"/>
      <c r="LQ65" s="78"/>
      <c r="LR65" s="78"/>
      <c r="LS65" s="78"/>
      <c r="LT65" s="78"/>
      <c r="LU65" s="78"/>
      <c r="LV65" s="78"/>
      <c r="LW65" s="78"/>
      <c r="LX65" s="78"/>
      <c r="LY65" s="78"/>
      <c r="LZ65" s="78"/>
      <c r="MA65" s="78"/>
      <c r="MB65" s="78"/>
      <c r="MC65" s="78"/>
      <c r="MD65" s="78"/>
      <c r="ME65" s="78"/>
      <c r="MF65" s="78"/>
      <c r="MG65" s="78"/>
      <c r="MH65" s="78"/>
      <c r="MI65" s="78"/>
      <c r="MJ65" s="78"/>
      <c r="MK65" s="78"/>
      <c r="ML65" s="78"/>
      <c r="MM65" s="78"/>
      <c r="MN65" s="78"/>
      <c r="MO65" s="78"/>
      <c r="MP65" s="78"/>
      <c r="MQ65" s="78"/>
      <c r="MR65" s="78"/>
      <c r="MS65" s="78"/>
      <c r="MT65" s="78"/>
      <c r="MU65" s="78"/>
      <c r="MV65" s="78"/>
      <c r="MW65" s="78"/>
      <c r="MX65" s="78"/>
      <c r="MY65" s="78"/>
      <c r="MZ65" s="78"/>
      <c r="NA65" s="78"/>
      <c r="NB65" s="78"/>
      <c r="NC65" s="78"/>
      <c r="ND65" s="78"/>
      <c r="NE65" s="78"/>
      <c r="NF65" s="78"/>
      <c r="NG65" s="78"/>
      <c r="NH65" s="78"/>
      <c r="NI65" s="78"/>
      <c r="NJ65" s="78"/>
      <c r="NK65" s="78"/>
      <c r="NL65" s="78"/>
      <c r="NM65" s="78"/>
      <c r="NN65" s="78"/>
      <c r="NO65" s="78"/>
      <c r="NP65" s="78"/>
      <c r="NQ65" s="78"/>
      <c r="NR65" s="78"/>
      <c r="NS65" s="78"/>
      <c r="NT65" s="78"/>
      <c r="NU65" s="78"/>
      <c r="NV65" s="78"/>
      <c r="NW65" s="78"/>
      <c r="NX65" s="78"/>
      <c r="NY65" s="78"/>
      <c r="NZ65" s="78"/>
      <c r="OA65" s="78"/>
      <c r="OB65" s="78"/>
      <c r="OC65" s="78"/>
      <c r="OD65" s="78"/>
      <c r="OE65" s="78"/>
      <c r="OF65" s="78"/>
      <c r="OG65" s="78"/>
      <c r="OH65" s="78"/>
      <c r="OI65" s="78"/>
      <c r="OJ65" s="78"/>
      <c r="OK65" s="78"/>
      <c r="OL65" s="78"/>
      <c r="OM65" s="78"/>
      <c r="ON65" s="78"/>
      <c r="OO65" s="78"/>
      <c r="OP65" s="78"/>
      <c r="OQ65" s="78"/>
      <c r="OR65" s="78"/>
      <c r="OS65" s="78"/>
      <c r="OT65" s="78"/>
      <c r="OU65" s="78"/>
      <c r="OV65" s="78"/>
      <c r="OW65" s="78"/>
      <c r="OX65" s="78"/>
      <c r="OY65" s="78"/>
      <c r="OZ65" s="78"/>
      <c r="PA65" s="78"/>
      <c r="PB65" s="78"/>
      <c r="PC65" s="78"/>
      <c r="PD65" s="78"/>
      <c r="PE65" s="78"/>
      <c r="PF65" s="78"/>
      <c r="PG65" s="78"/>
      <c r="PH65" s="78"/>
      <c r="PI65" s="78"/>
      <c r="PJ65" s="78"/>
      <c r="PK65" s="78"/>
      <c r="PL65" s="78"/>
      <c r="PM65" s="78"/>
      <c r="PN65" s="78"/>
      <c r="PO65" s="78"/>
      <c r="PP65" s="78"/>
      <c r="PQ65" s="78"/>
      <c r="PR65" s="78"/>
      <c r="PS65" s="78"/>
    </row>
    <row r="66" spans="1:435" s="32" customFormat="1" ht="16.5" customHeight="1" x14ac:dyDescent="0.25">
      <c r="A66" s="40">
        <v>56</v>
      </c>
      <c r="B66" s="25" t="s">
        <v>299</v>
      </c>
      <c r="C66" s="25" t="s">
        <v>300</v>
      </c>
      <c r="D66" s="58" t="s">
        <v>85</v>
      </c>
      <c r="E66" s="25" t="s">
        <v>301</v>
      </c>
      <c r="F66" s="18" t="s">
        <v>70</v>
      </c>
      <c r="G66" s="57" t="s">
        <v>116</v>
      </c>
      <c r="H66" s="34" t="s">
        <v>306</v>
      </c>
      <c r="I66" s="68" t="s">
        <v>268</v>
      </c>
      <c r="J66" s="94"/>
      <c r="K66" s="84">
        <v>15000</v>
      </c>
      <c r="L66" s="87">
        <f t="shared" si="32"/>
        <v>430.5</v>
      </c>
      <c r="M66" s="87">
        <f t="shared" si="33"/>
        <v>1065</v>
      </c>
      <c r="N66" s="87">
        <f t="shared" si="34"/>
        <v>180</v>
      </c>
      <c r="O66" s="87">
        <f t="shared" si="35"/>
        <v>456</v>
      </c>
      <c r="P66" s="87">
        <f t="shared" si="36"/>
        <v>1063.5</v>
      </c>
      <c r="Q66" s="87">
        <v>0</v>
      </c>
      <c r="R66" s="87">
        <f t="shared" si="37"/>
        <v>3195</v>
      </c>
      <c r="S66" s="87">
        <f t="shared" si="38"/>
        <v>886.5</v>
      </c>
      <c r="T66" s="87">
        <f t="shared" si="39"/>
        <v>2308.5</v>
      </c>
      <c r="U66" s="120">
        <f t="shared" si="40"/>
        <v>14113.5</v>
      </c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79"/>
      <c r="CX66" s="79"/>
      <c r="CY66" s="79"/>
      <c r="CZ66" s="79"/>
      <c r="DA66" s="79"/>
      <c r="DB66" s="79"/>
      <c r="DC66" s="79"/>
      <c r="DD66" s="79"/>
      <c r="DE66" s="79"/>
      <c r="DF66" s="79"/>
      <c r="DG66" s="79"/>
      <c r="DH66" s="79"/>
      <c r="DI66" s="79"/>
      <c r="DJ66" s="79"/>
      <c r="DK66" s="79"/>
      <c r="DL66" s="79"/>
      <c r="DM66" s="79"/>
      <c r="DN66" s="79"/>
      <c r="DO66" s="79"/>
      <c r="DP66" s="79"/>
      <c r="DQ66" s="79"/>
      <c r="DR66" s="79"/>
      <c r="DS66" s="79"/>
      <c r="DT66" s="79"/>
      <c r="DU66" s="79"/>
      <c r="DV66" s="79"/>
      <c r="DW66" s="79"/>
      <c r="DX66" s="79"/>
      <c r="DY66" s="79"/>
      <c r="DZ66" s="79"/>
      <c r="EA66" s="79"/>
      <c r="EB66" s="79"/>
      <c r="EC66" s="79"/>
      <c r="ED66" s="79"/>
      <c r="EE66" s="79"/>
      <c r="EF66" s="79"/>
      <c r="EG66" s="79"/>
      <c r="EH66" s="79"/>
      <c r="EI66" s="79"/>
      <c r="EJ66" s="79"/>
      <c r="EK66" s="79"/>
      <c r="EL66" s="79"/>
      <c r="EM66" s="79"/>
      <c r="EN66" s="79"/>
      <c r="EO66" s="79"/>
      <c r="EP66" s="79"/>
      <c r="EQ66" s="79"/>
      <c r="ER66" s="79"/>
      <c r="ES66" s="79"/>
      <c r="ET66" s="79"/>
      <c r="EU66" s="79"/>
      <c r="EV66" s="79"/>
      <c r="EW66" s="79"/>
      <c r="EX66" s="79"/>
      <c r="EY66" s="79"/>
      <c r="EZ66" s="79"/>
      <c r="FA66" s="79"/>
      <c r="FB66" s="79"/>
      <c r="FC66" s="79"/>
      <c r="FD66" s="79"/>
      <c r="FE66" s="79"/>
      <c r="FF66" s="79"/>
      <c r="FG66" s="79"/>
      <c r="FH66" s="79"/>
      <c r="FI66" s="79"/>
      <c r="FJ66" s="79"/>
      <c r="FK66" s="79"/>
      <c r="FL66" s="78"/>
      <c r="FM66" s="78"/>
      <c r="FN66" s="78"/>
      <c r="FO66" s="78"/>
      <c r="FP66" s="78"/>
      <c r="FQ66" s="78"/>
      <c r="FR66" s="78"/>
      <c r="FS66" s="78"/>
      <c r="FT66" s="78"/>
      <c r="FU66" s="78"/>
      <c r="FV66" s="78"/>
      <c r="FW66" s="78"/>
      <c r="FX66" s="78"/>
      <c r="FY66" s="78"/>
      <c r="FZ66" s="78"/>
      <c r="GA66" s="78"/>
      <c r="GB66" s="78"/>
      <c r="GC66" s="78"/>
      <c r="GD66" s="78"/>
      <c r="GE66" s="78"/>
      <c r="GF66" s="78"/>
      <c r="GG66" s="78"/>
      <c r="GH66" s="78"/>
      <c r="GI66" s="78"/>
      <c r="GJ66" s="78"/>
      <c r="GK66" s="78"/>
      <c r="GL66" s="78"/>
      <c r="GM66" s="78"/>
      <c r="GN66" s="78"/>
      <c r="GO66" s="78"/>
      <c r="GP66" s="78"/>
      <c r="GQ66" s="78"/>
      <c r="GR66" s="78"/>
      <c r="GS66" s="78"/>
      <c r="GT66" s="78"/>
      <c r="GU66" s="78"/>
      <c r="GV66" s="78"/>
      <c r="GW66" s="78"/>
      <c r="GX66" s="78"/>
      <c r="GY66" s="78"/>
      <c r="GZ66" s="78"/>
      <c r="HA66" s="78"/>
      <c r="HB66" s="78"/>
      <c r="HC66" s="78"/>
      <c r="HD66" s="78"/>
      <c r="HE66" s="78"/>
      <c r="HF66" s="78"/>
      <c r="HG66" s="78"/>
      <c r="HH66" s="78"/>
      <c r="HI66" s="78"/>
      <c r="HJ66" s="78"/>
      <c r="HK66" s="78"/>
      <c r="HL66" s="78"/>
      <c r="HM66" s="78"/>
      <c r="HN66" s="78"/>
      <c r="HO66" s="78"/>
      <c r="HP66" s="78"/>
      <c r="HQ66" s="78"/>
      <c r="HR66" s="78"/>
      <c r="HS66" s="78"/>
      <c r="HT66" s="78"/>
      <c r="HU66" s="78"/>
      <c r="HV66" s="78"/>
      <c r="HW66" s="78"/>
      <c r="HX66" s="78"/>
      <c r="HY66" s="78"/>
      <c r="HZ66" s="78"/>
      <c r="IA66" s="78"/>
      <c r="IB66" s="78"/>
      <c r="IC66" s="78"/>
      <c r="ID66" s="78"/>
      <c r="IE66" s="78"/>
      <c r="IF66" s="78"/>
      <c r="IG66" s="78"/>
      <c r="IH66" s="78"/>
      <c r="II66" s="78"/>
      <c r="IJ66" s="78"/>
      <c r="IK66" s="78"/>
      <c r="IL66" s="78"/>
      <c r="IM66" s="78"/>
      <c r="IN66" s="78"/>
      <c r="IO66" s="78"/>
      <c r="IP66" s="78"/>
      <c r="IQ66" s="78"/>
      <c r="IR66" s="78"/>
      <c r="IS66" s="78"/>
      <c r="IT66" s="78"/>
      <c r="IU66" s="78"/>
      <c r="IV66" s="78"/>
      <c r="IW66" s="78"/>
      <c r="IX66" s="78"/>
      <c r="IY66" s="78"/>
      <c r="IZ66" s="78"/>
      <c r="JA66" s="78"/>
      <c r="JB66" s="78"/>
      <c r="JC66" s="78"/>
      <c r="JD66" s="78"/>
      <c r="JE66" s="78"/>
      <c r="JF66" s="78"/>
      <c r="JG66" s="78"/>
      <c r="JH66" s="78"/>
      <c r="JI66" s="78"/>
      <c r="JJ66" s="78"/>
      <c r="JK66" s="78"/>
      <c r="JL66" s="78"/>
      <c r="JM66" s="78"/>
      <c r="JN66" s="78"/>
      <c r="JO66" s="78"/>
      <c r="JP66" s="78"/>
      <c r="JQ66" s="78"/>
      <c r="JR66" s="78"/>
      <c r="JS66" s="78"/>
      <c r="JT66" s="78"/>
      <c r="JU66" s="78"/>
      <c r="JV66" s="78"/>
      <c r="JW66" s="78"/>
      <c r="JX66" s="78"/>
      <c r="JY66" s="78"/>
      <c r="JZ66" s="78"/>
      <c r="KA66" s="78"/>
      <c r="KB66" s="78"/>
      <c r="KC66" s="78"/>
      <c r="KD66" s="78"/>
      <c r="KE66" s="78"/>
      <c r="KF66" s="78"/>
      <c r="KG66" s="78"/>
      <c r="KH66" s="78"/>
      <c r="KI66" s="78"/>
      <c r="KJ66" s="78"/>
      <c r="KK66" s="78"/>
      <c r="KL66" s="78"/>
      <c r="KM66" s="78"/>
      <c r="KN66" s="78"/>
      <c r="KO66" s="78"/>
      <c r="KP66" s="78"/>
      <c r="KQ66" s="78"/>
      <c r="KR66" s="78"/>
      <c r="KS66" s="78"/>
      <c r="KT66" s="78"/>
      <c r="KU66" s="78"/>
      <c r="KV66" s="78"/>
      <c r="KW66" s="78"/>
      <c r="KX66" s="78"/>
      <c r="KY66" s="78"/>
      <c r="KZ66" s="78"/>
      <c r="LA66" s="78"/>
      <c r="LB66" s="78"/>
      <c r="LC66" s="78"/>
      <c r="LD66" s="78"/>
      <c r="LE66" s="78"/>
      <c r="LF66" s="78"/>
      <c r="LG66" s="78"/>
      <c r="LH66" s="78"/>
      <c r="LI66" s="78"/>
      <c r="LJ66" s="78"/>
      <c r="LK66" s="78"/>
      <c r="LL66" s="78"/>
      <c r="LM66" s="78"/>
      <c r="LN66" s="78"/>
      <c r="LO66" s="78"/>
      <c r="LP66" s="78"/>
      <c r="LQ66" s="78"/>
      <c r="LR66" s="78"/>
      <c r="LS66" s="78"/>
      <c r="LT66" s="78"/>
      <c r="LU66" s="78"/>
      <c r="LV66" s="78"/>
      <c r="LW66" s="78"/>
      <c r="LX66" s="78"/>
      <c r="LY66" s="78"/>
      <c r="LZ66" s="78"/>
      <c r="MA66" s="78"/>
      <c r="MB66" s="78"/>
      <c r="MC66" s="78"/>
      <c r="MD66" s="78"/>
      <c r="ME66" s="78"/>
      <c r="MF66" s="78"/>
      <c r="MG66" s="78"/>
      <c r="MH66" s="78"/>
      <c r="MI66" s="78"/>
      <c r="MJ66" s="78"/>
      <c r="MK66" s="78"/>
      <c r="ML66" s="78"/>
      <c r="MM66" s="78"/>
      <c r="MN66" s="78"/>
      <c r="MO66" s="78"/>
      <c r="MP66" s="78"/>
      <c r="MQ66" s="78"/>
      <c r="MR66" s="78"/>
      <c r="MS66" s="78"/>
      <c r="MT66" s="78"/>
      <c r="MU66" s="78"/>
      <c r="MV66" s="78"/>
      <c r="MW66" s="78"/>
      <c r="MX66" s="78"/>
      <c r="MY66" s="78"/>
      <c r="MZ66" s="78"/>
      <c r="NA66" s="78"/>
      <c r="NB66" s="78"/>
      <c r="NC66" s="78"/>
      <c r="ND66" s="78"/>
      <c r="NE66" s="78"/>
      <c r="NF66" s="78"/>
      <c r="NG66" s="78"/>
      <c r="NH66" s="78"/>
      <c r="NI66" s="78"/>
      <c r="NJ66" s="78"/>
      <c r="NK66" s="78"/>
      <c r="NL66" s="78"/>
      <c r="NM66" s="78"/>
      <c r="NN66" s="78"/>
      <c r="NO66" s="78"/>
      <c r="NP66" s="78"/>
      <c r="NQ66" s="78"/>
      <c r="NR66" s="78"/>
      <c r="NS66" s="78"/>
      <c r="NT66" s="78"/>
      <c r="NU66" s="78"/>
      <c r="NV66" s="78"/>
      <c r="NW66" s="78"/>
      <c r="NX66" s="78"/>
      <c r="NY66" s="78"/>
      <c r="NZ66" s="78"/>
      <c r="OA66" s="78"/>
      <c r="OB66" s="78"/>
      <c r="OC66" s="78"/>
      <c r="OD66" s="78"/>
      <c r="OE66" s="78"/>
      <c r="OF66" s="78"/>
      <c r="OG66" s="78"/>
      <c r="OH66" s="78"/>
      <c r="OI66" s="78"/>
      <c r="OJ66" s="78"/>
      <c r="OK66" s="78"/>
      <c r="OL66" s="78"/>
      <c r="OM66" s="78"/>
      <c r="ON66" s="78"/>
      <c r="OO66" s="78"/>
      <c r="OP66" s="78"/>
      <c r="OQ66" s="78"/>
      <c r="OR66" s="78"/>
      <c r="OS66" s="78"/>
      <c r="OT66" s="78"/>
      <c r="OU66" s="78"/>
      <c r="OV66" s="78"/>
      <c r="OW66" s="78"/>
      <c r="OX66" s="78"/>
      <c r="OY66" s="78"/>
      <c r="OZ66" s="78"/>
      <c r="PA66" s="78"/>
      <c r="PB66" s="78"/>
      <c r="PC66" s="78"/>
      <c r="PD66" s="78"/>
      <c r="PE66" s="78"/>
      <c r="PF66" s="78"/>
      <c r="PG66" s="78"/>
      <c r="PH66" s="78"/>
      <c r="PI66" s="78"/>
      <c r="PJ66" s="78"/>
      <c r="PK66" s="78"/>
      <c r="PL66" s="78"/>
      <c r="PM66" s="78"/>
      <c r="PN66" s="78"/>
      <c r="PO66" s="78"/>
      <c r="PP66" s="78"/>
      <c r="PQ66" s="78"/>
      <c r="PR66" s="78"/>
      <c r="PS66" s="78"/>
    </row>
    <row r="67" spans="1:435" s="33" customFormat="1" ht="20.25" customHeight="1" x14ac:dyDescent="0.25">
      <c r="A67" s="40">
        <v>57</v>
      </c>
      <c r="B67" s="18" t="s">
        <v>103</v>
      </c>
      <c r="C67" s="19" t="s">
        <v>104</v>
      </c>
      <c r="D67" s="19" t="s">
        <v>230</v>
      </c>
      <c r="E67" s="19" t="s">
        <v>59</v>
      </c>
      <c r="F67" s="19" t="s">
        <v>70</v>
      </c>
      <c r="G67" s="20" t="s">
        <v>114</v>
      </c>
      <c r="H67" s="21">
        <v>44621</v>
      </c>
      <c r="I67" s="52" t="s">
        <v>270</v>
      </c>
      <c r="J67" s="52"/>
      <c r="K67" s="84">
        <v>10000</v>
      </c>
      <c r="L67" s="87">
        <f t="shared" si="32"/>
        <v>287</v>
      </c>
      <c r="M67" s="87">
        <f t="shared" si="33"/>
        <v>709.99999999999989</v>
      </c>
      <c r="N67" s="87">
        <f t="shared" si="34"/>
        <v>120</v>
      </c>
      <c r="O67" s="87">
        <f t="shared" si="35"/>
        <v>304</v>
      </c>
      <c r="P67" s="87">
        <f t="shared" si="36"/>
        <v>709</v>
      </c>
      <c r="Q67" s="87">
        <v>0</v>
      </c>
      <c r="R67" s="87">
        <f t="shared" si="37"/>
        <v>2130</v>
      </c>
      <c r="S67" s="87">
        <f t="shared" si="38"/>
        <v>591</v>
      </c>
      <c r="T67" s="87">
        <f t="shared" si="39"/>
        <v>1539</v>
      </c>
      <c r="U67" s="120">
        <f t="shared" si="40"/>
        <v>9409</v>
      </c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  <c r="BT67" s="79"/>
      <c r="BU67" s="79"/>
      <c r="BV67" s="79"/>
      <c r="BW67" s="79"/>
      <c r="BX67" s="79"/>
      <c r="BY67" s="79"/>
      <c r="BZ67" s="79"/>
      <c r="CA67" s="79"/>
      <c r="CB67" s="79"/>
      <c r="CC67" s="79"/>
      <c r="CD67" s="79"/>
      <c r="CE67" s="79"/>
      <c r="CF67" s="79"/>
      <c r="CG67" s="79"/>
      <c r="CH67" s="79"/>
      <c r="CI67" s="79"/>
      <c r="CJ67" s="79"/>
      <c r="CK67" s="79"/>
      <c r="CL67" s="79"/>
      <c r="CM67" s="79"/>
      <c r="CN67" s="79"/>
      <c r="CO67" s="79"/>
      <c r="CP67" s="79"/>
      <c r="CQ67" s="79"/>
      <c r="CR67" s="79"/>
      <c r="CS67" s="79"/>
      <c r="CT67" s="79"/>
      <c r="CU67" s="79"/>
      <c r="CV67" s="79"/>
      <c r="CW67" s="79"/>
      <c r="CX67" s="79"/>
      <c r="CY67" s="79"/>
      <c r="CZ67" s="79"/>
      <c r="DA67" s="79"/>
      <c r="DB67" s="79"/>
      <c r="DC67" s="79"/>
      <c r="DD67" s="79"/>
      <c r="DE67" s="79"/>
      <c r="DF67" s="79"/>
      <c r="DG67" s="79"/>
      <c r="DH67" s="79"/>
      <c r="DI67" s="79"/>
      <c r="DJ67" s="79"/>
      <c r="DK67" s="79"/>
      <c r="DL67" s="79"/>
      <c r="DM67" s="79"/>
      <c r="DN67" s="79"/>
      <c r="DO67" s="79"/>
      <c r="DP67" s="79"/>
      <c r="DQ67" s="79"/>
      <c r="DR67" s="79"/>
      <c r="DS67" s="79"/>
      <c r="DT67" s="79"/>
      <c r="DU67" s="79"/>
      <c r="DV67" s="79"/>
      <c r="DW67" s="79"/>
      <c r="DX67" s="79"/>
      <c r="DY67" s="79"/>
      <c r="DZ67" s="79"/>
      <c r="EA67" s="79"/>
      <c r="EB67" s="79"/>
      <c r="EC67" s="79"/>
      <c r="ED67" s="79"/>
      <c r="EE67" s="79"/>
      <c r="EF67" s="79"/>
      <c r="EG67" s="79"/>
      <c r="EH67" s="79"/>
      <c r="EI67" s="79"/>
      <c r="EJ67" s="79"/>
      <c r="EK67" s="79"/>
      <c r="EL67" s="79"/>
      <c r="EM67" s="79"/>
      <c r="EN67" s="79"/>
      <c r="EO67" s="79"/>
      <c r="EP67" s="79"/>
      <c r="EQ67" s="79"/>
      <c r="ER67" s="79"/>
      <c r="ES67" s="79"/>
      <c r="ET67" s="79"/>
      <c r="EU67" s="79"/>
      <c r="EV67" s="79"/>
      <c r="EW67" s="79"/>
      <c r="EX67" s="79"/>
      <c r="EY67" s="79"/>
      <c r="EZ67" s="79"/>
      <c r="FA67" s="79"/>
      <c r="FB67" s="79"/>
      <c r="FC67" s="79"/>
      <c r="FD67" s="79"/>
      <c r="FE67" s="79"/>
      <c r="FF67" s="79"/>
      <c r="FG67" s="79"/>
      <c r="FH67" s="79"/>
      <c r="FI67" s="79"/>
      <c r="FJ67" s="79"/>
      <c r="FK67" s="79"/>
      <c r="FL67" s="78"/>
      <c r="FM67" s="78"/>
      <c r="FN67" s="78"/>
      <c r="FO67" s="78"/>
      <c r="FP67" s="78"/>
      <c r="FQ67" s="78"/>
      <c r="FR67" s="78"/>
      <c r="FS67" s="78"/>
      <c r="FT67" s="78"/>
      <c r="FU67" s="78"/>
      <c r="FV67" s="78"/>
      <c r="FW67" s="78"/>
      <c r="FX67" s="78"/>
      <c r="FY67" s="78"/>
      <c r="FZ67" s="78"/>
      <c r="GA67" s="78"/>
      <c r="GB67" s="78"/>
      <c r="GC67" s="78"/>
      <c r="GD67" s="78"/>
      <c r="GE67" s="78"/>
      <c r="GF67" s="78"/>
      <c r="GG67" s="78"/>
      <c r="GH67" s="78"/>
      <c r="GI67" s="78"/>
      <c r="GJ67" s="78"/>
      <c r="GK67" s="78"/>
      <c r="GL67" s="78"/>
      <c r="GM67" s="78"/>
      <c r="GN67" s="78"/>
      <c r="GO67" s="78"/>
      <c r="GP67" s="78"/>
      <c r="GQ67" s="78"/>
      <c r="GR67" s="78"/>
      <c r="GS67" s="78"/>
      <c r="GT67" s="78"/>
      <c r="GU67" s="78"/>
      <c r="GV67" s="78"/>
      <c r="GW67" s="78"/>
      <c r="GX67" s="78"/>
      <c r="GY67" s="78"/>
      <c r="GZ67" s="78"/>
      <c r="HA67" s="78"/>
      <c r="HB67" s="78"/>
      <c r="HC67" s="78"/>
      <c r="HD67" s="78"/>
      <c r="HE67" s="78"/>
      <c r="HF67" s="78"/>
      <c r="HG67" s="78"/>
      <c r="HH67" s="78"/>
      <c r="HI67" s="78"/>
      <c r="HJ67" s="78"/>
      <c r="HK67" s="78"/>
      <c r="HL67" s="78"/>
      <c r="HM67" s="78"/>
      <c r="HN67" s="78"/>
      <c r="HO67" s="78"/>
      <c r="HP67" s="78"/>
      <c r="HQ67" s="78"/>
      <c r="HR67" s="78"/>
      <c r="HS67" s="78"/>
      <c r="HT67" s="78"/>
      <c r="HU67" s="78"/>
      <c r="HV67" s="78"/>
      <c r="HW67" s="78"/>
      <c r="HX67" s="78"/>
      <c r="HY67" s="78"/>
      <c r="HZ67" s="78"/>
      <c r="IA67" s="78"/>
      <c r="IB67" s="78"/>
      <c r="IC67" s="78"/>
      <c r="ID67" s="78"/>
      <c r="IE67" s="78"/>
      <c r="IF67" s="78"/>
      <c r="IG67" s="78"/>
      <c r="IH67" s="78"/>
      <c r="II67" s="78"/>
      <c r="IJ67" s="78"/>
      <c r="IK67" s="78"/>
      <c r="IL67" s="78"/>
      <c r="IM67" s="78"/>
      <c r="IN67" s="78"/>
      <c r="IO67" s="78"/>
      <c r="IP67" s="78"/>
      <c r="IQ67" s="78"/>
      <c r="IR67" s="78"/>
      <c r="IS67" s="78"/>
      <c r="IT67" s="78"/>
      <c r="IU67" s="78"/>
      <c r="IV67" s="78"/>
      <c r="IW67" s="78"/>
      <c r="IX67" s="78"/>
      <c r="IY67" s="78"/>
      <c r="IZ67" s="78"/>
      <c r="JA67" s="78"/>
      <c r="JB67" s="78"/>
      <c r="JC67" s="78"/>
      <c r="JD67" s="78"/>
      <c r="JE67" s="78"/>
      <c r="JF67" s="78"/>
      <c r="JG67" s="78"/>
      <c r="JH67" s="78"/>
      <c r="JI67" s="78"/>
      <c r="JJ67" s="78"/>
      <c r="JK67" s="78"/>
      <c r="JL67" s="78"/>
      <c r="JM67" s="78"/>
      <c r="JN67" s="78"/>
      <c r="JO67" s="78"/>
      <c r="JP67" s="78"/>
      <c r="JQ67" s="78"/>
      <c r="JR67" s="78"/>
      <c r="JS67" s="78"/>
      <c r="JT67" s="78"/>
      <c r="JU67" s="78"/>
      <c r="JV67" s="78"/>
      <c r="JW67" s="78"/>
      <c r="JX67" s="78"/>
      <c r="JY67" s="78"/>
      <c r="JZ67" s="78"/>
      <c r="KA67" s="78"/>
      <c r="KB67" s="78"/>
      <c r="KC67" s="78"/>
      <c r="KD67" s="78"/>
      <c r="KE67" s="78"/>
      <c r="KF67" s="78"/>
      <c r="KG67" s="78"/>
      <c r="KH67" s="78"/>
      <c r="KI67" s="78"/>
      <c r="KJ67" s="78"/>
      <c r="KK67" s="78"/>
      <c r="KL67" s="78"/>
      <c r="KM67" s="78"/>
      <c r="KN67" s="78"/>
      <c r="KO67" s="78"/>
      <c r="KP67" s="78"/>
      <c r="KQ67" s="78"/>
      <c r="KR67" s="78"/>
      <c r="KS67" s="78"/>
      <c r="KT67" s="78"/>
      <c r="KU67" s="78"/>
      <c r="KV67" s="78"/>
      <c r="KW67" s="78"/>
      <c r="KX67" s="78"/>
      <c r="KY67" s="78"/>
      <c r="KZ67" s="78"/>
      <c r="LA67" s="78"/>
      <c r="LB67" s="78"/>
      <c r="LC67" s="78"/>
      <c r="LD67" s="78"/>
      <c r="LE67" s="78"/>
      <c r="LF67" s="78"/>
      <c r="LG67" s="78"/>
      <c r="LH67" s="78"/>
      <c r="LI67" s="78"/>
      <c r="LJ67" s="78"/>
      <c r="LK67" s="78"/>
      <c r="LL67" s="78"/>
      <c r="LM67" s="78"/>
      <c r="LN67" s="78"/>
      <c r="LO67" s="78"/>
      <c r="LP67" s="78"/>
      <c r="LQ67" s="78"/>
      <c r="LR67" s="78"/>
      <c r="LS67" s="78"/>
      <c r="LT67" s="78"/>
      <c r="LU67" s="78"/>
      <c r="LV67" s="78"/>
      <c r="LW67" s="78"/>
      <c r="LX67" s="78"/>
      <c r="LY67" s="78"/>
      <c r="LZ67" s="78"/>
      <c r="MA67" s="78"/>
      <c r="MB67" s="78"/>
      <c r="MC67" s="78"/>
      <c r="MD67" s="78"/>
      <c r="ME67" s="78"/>
      <c r="MF67" s="78"/>
      <c r="MG67" s="78"/>
      <c r="MH67" s="78"/>
      <c r="MI67" s="78"/>
      <c r="MJ67" s="78"/>
      <c r="MK67" s="78"/>
      <c r="ML67" s="78"/>
      <c r="MM67" s="78"/>
      <c r="MN67" s="78"/>
      <c r="MO67" s="78"/>
      <c r="MP67" s="78"/>
      <c r="MQ67" s="78"/>
      <c r="MR67" s="78"/>
      <c r="MS67" s="78"/>
      <c r="MT67" s="78"/>
      <c r="MU67" s="78"/>
      <c r="MV67" s="78"/>
      <c r="MW67" s="78"/>
      <c r="MX67" s="78"/>
      <c r="MY67" s="78"/>
      <c r="MZ67" s="78"/>
      <c r="NA67" s="78"/>
      <c r="NB67" s="78"/>
      <c r="NC67" s="78"/>
      <c r="ND67" s="78"/>
      <c r="NE67" s="78"/>
      <c r="NF67" s="78"/>
      <c r="NG67" s="78"/>
      <c r="NH67" s="78"/>
      <c r="NI67" s="78"/>
      <c r="NJ67" s="78"/>
      <c r="NK67" s="78"/>
      <c r="NL67" s="78"/>
      <c r="NM67" s="78"/>
      <c r="NN67" s="78"/>
      <c r="NO67" s="78"/>
      <c r="NP67" s="78"/>
      <c r="NQ67" s="78"/>
      <c r="NR67" s="78"/>
      <c r="NS67" s="78"/>
      <c r="NT67" s="78"/>
      <c r="NU67" s="78"/>
      <c r="NV67" s="78"/>
      <c r="NW67" s="78"/>
      <c r="NX67" s="78"/>
      <c r="NY67" s="78"/>
      <c r="NZ67" s="78"/>
      <c r="OA67" s="78"/>
      <c r="OB67" s="78"/>
      <c r="OC67" s="78"/>
      <c r="OD67" s="78"/>
      <c r="OE67" s="78"/>
      <c r="OF67" s="78"/>
      <c r="OG67" s="78"/>
      <c r="OH67" s="78"/>
      <c r="OI67" s="78"/>
      <c r="OJ67" s="78"/>
      <c r="OK67" s="78"/>
      <c r="OL67" s="78"/>
      <c r="OM67" s="78"/>
      <c r="ON67" s="78"/>
      <c r="OO67" s="78"/>
      <c r="OP67" s="78"/>
      <c r="OQ67" s="78"/>
      <c r="OR67" s="78"/>
      <c r="OS67" s="78"/>
      <c r="OT67" s="78"/>
      <c r="OU67" s="78"/>
      <c r="OV67" s="78"/>
      <c r="OW67" s="78"/>
      <c r="OX67" s="78"/>
      <c r="OY67" s="78"/>
      <c r="OZ67" s="78"/>
      <c r="PA67" s="78"/>
      <c r="PB67" s="78"/>
      <c r="PC67" s="78"/>
      <c r="PD67" s="78"/>
      <c r="PE67" s="78"/>
      <c r="PF67" s="78"/>
      <c r="PG67" s="78"/>
      <c r="PH67" s="78"/>
      <c r="PI67" s="78"/>
      <c r="PJ67" s="78"/>
      <c r="PK67" s="78"/>
      <c r="PL67" s="78"/>
      <c r="PM67" s="78"/>
      <c r="PN67" s="78"/>
      <c r="PO67" s="78"/>
      <c r="PP67" s="78"/>
      <c r="PQ67" s="78"/>
      <c r="PR67" s="78"/>
      <c r="PS67" s="78"/>
    </row>
    <row r="68" spans="1:435" s="38" customFormat="1" ht="16.5" customHeight="1" x14ac:dyDescent="0.25">
      <c r="A68" s="40">
        <v>58</v>
      </c>
      <c r="B68" s="19" t="s">
        <v>130</v>
      </c>
      <c r="C68" s="18" t="s">
        <v>131</v>
      </c>
      <c r="D68" s="19" t="s">
        <v>61</v>
      </c>
      <c r="E68" s="19" t="s">
        <v>51</v>
      </c>
      <c r="F68" s="19" t="s">
        <v>70</v>
      </c>
      <c r="G68" s="20" t="s">
        <v>114</v>
      </c>
      <c r="H68" s="21">
        <v>44764</v>
      </c>
      <c r="I68" s="52" t="s">
        <v>270</v>
      </c>
      <c r="J68" s="52"/>
      <c r="K68" s="84">
        <v>10000</v>
      </c>
      <c r="L68" s="87">
        <f t="shared" si="32"/>
        <v>287</v>
      </c>
      <c r="M68" s="87">
        <f t="shared" si="33"/>
        <v>709.99999999999989</v>
      </c>
      <c r="N68" s="87">
        <f t="shared" si="34"/>
        <v>120</v>
      </c>
      <c r="O68" s="87">
        <f t="shared" si="35"/>
        <v>304</v>
      </c>
      <c r="P68" s="87">
        <f t="shared" si="36"/>
        <v>709</v>
      </c>
      <c r="Q68" s="87">
        <v>0</v>
      </c>
      <c r="R68" s="87">
        <f t="shared" si="37"/>
        <v>2130</v>
      </c>
      <c r="S68" s="87">
        <f t="shared" si="38"/>
        <v>591</v>
      </c>
      <c r="T68" s="87">
        <f t="shared" si="39"/>
        <v>1539</v>
      </c>
      <c r="U68" s="120">
        <f t="shared" si="40"/>
        <v>9409</v>
      </c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79"/>
      <c r="BY68" s="79"/>
      <c r="BZ68" s="79"/>
      <c r="CA68" s="79"/>
      <c r="CB68" s="79"/>
      <c r="CC68" s="79"/>
      <c r="CD68" s="79"/>
      <c r="CE68" s="79"/>
      <c r="CF68" s="79"/>
      <c r="CG68" s="79"/>
      <c r="CH68" s="79"/>
      <c r="CI68" s="79"/>
      <c r="CJ68" s="79"/>
      <c r="CK68" s="79"/>
      <c r="CL68" s="79"/>
      <c r="CM68" s="79"/>
      <c r="CN68" s="79"/>
      <c r="CO68" s="79"/>
      <c r="CP68" s="79"/>
      <c r="CQ68" s="79"/>
      <c r="CR68" s="79"/>
      <c r="CS68" s="79"/>
      <c r="CT68" s="79"/>
      <c r="CU68" s="79"/>
      <c r="CV68" s="79"/>
      <c r="CW68" s="79"/>
      <c r="CX68" s="79"/>
      <c r="CY68" s="79"/>
      <c r="CZ68" s="79"/>
      <c r="DA68" s="79"/>
      <c r="DB68" s="79"/>
      <c r="DC68" s="79"/>
      <c r="DD68" s="79"/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79"/>
      <c r="DS68" s="79"/>
      <c r="DT68" s="79"/>
      <c r="DU68" s="79"/>
      <c r="DV68" s="79"/>
      <c r="DW68" s="79"/>
      <c r="DX68" s="79"/>
      <c r="DY68" s="79"/>
      <c r="DZ68" s="79"/>
      <c r="EA68" s="79"/>
      <c r="EB68" s="79"/>
      <c r="EC68" s="79"/>
      <c r="ED68" s="79"/>
      <c r="EE68" s="79"/>
      <c r="EF68" s="79"/>
      <c r="EG68" s="79"/>
      <c r="EH68" s="79"/>
      <c r="EI68" s="79"/>
      <c r="EJ68" s="79"/>
      <c r="EK68" s="79"/>
      <c r="EL68" s="79"/>
      <c r="EM68" s="79"/>
      <c r="EN68" s="79"/>
      <c r="EO68" s="79"/>
      <c r="EP68" s="79"/>
      <c r="EQ68" s="79"/>
      <c r="ER68" s="79"/>
      <c r="ES68" s="79"/>
      <c r="ET68" s="79"/>
      <c r="EU68" s="79"/>
      <c r="EV68" s="79"/>
      <c r="EW68" s="79"/>
      <c r="EX68" s="79"/>
      <c r="EY68" s="79"/>
      <c r="EZ68" s="79"/>
      <c r="FA68" s="79"/>
      <c r="FB68" s="79"/>
      <c r="FC68" s="79"/>
      <c r="FD68" s="79"/>
      <c r="FE68" s="79"/>
      <c r="FF68" s="79"/>
      <c r="FG68" s="79"/>
      <c r="FH68" s="79"/>
      <c r="FI68" s="79"/>
      <c r="FJ68" s="79"/>
      <c r="FK68" s="79"/>
      <c r="FL68" s="79"/>
      <c r="FM68" s="79"/>
      <c r="FN68" s="79"/>
      <c r="FO68" s="79"/>
      <c r="FP68" s="79"/>
      <c r="FQ68" s="79"/>
      <c r="FR68" s="79"/>
      <c r="FS68" s="79"/>
      <c r="FT68" s="79"/>
      <c r="FU68" s="79"/>
      <c r="FV68" s="79"/>
      <c r="FW68" s="79"/>
      <c r="FX68" s="79"/>
      <c r="FY68" s="79"/>
      <c r="FZ68" s="79"/>
      <c r="GA68" s="79"/>
      <c r="GB68" s="79"/>
      <c r="GC68" s="79"/>
      <c r="GD68" s="79"/>
      <c r="GE68" s="79"/>
      <c r="GF68" s="79"/>
      <c r="GG68" s="79"/>
      <c r="GH68" s="79"/>
      <c r="GI68" s="79"/>
      <c r="GJ68" s="79"/>
      <c r="GK68" s="79"/>
      <c r="GL68" s="79"/>
      <c r="GM68" s="79"/>
      <c r="GN68" s="79"/>
      <c r="GO68" s="79"/>
      <c r="GP68" s="79"/>
      <c r="GQ68" s="79"/>
      <c r="GR68" s="79"/>
      <c r="GS68" s="79"/>
      <c r="GT68" s="79"/>
      <c r="GU68" s="79"/>
      <c r="GV68" s="79"/>
      <c r="GW68" s="79"/>
      <c r="GX68" s="79"/>
      <c r="GY68" s="79"/>
      <c r="GZ68" s="79"/>
      <c r="HA68" s="79"/>
      <c r="HB68" s="79"/>
      <c r="HC68" s="79"/>
      <c r="HD68" s="79"/>
      <c r="HE68" s="79"/>
      <c r="HF68" s="79"/>
      <c r="HG68" s="79"/>
      <c r="HH68" s="79"/>
      <c r="HI68" s="79"/>
      <c r="HJ68" s="79"/>
      <c r="HK68" s="79"/>
      <c r="HL68" s="79"/>
      <c r="HM68" s="79"/>
      <c r="HN68" s="79"/>
      <c r="HO68" s="79"/>
      <c r="HP68" s="79"/>
      <c r="HQ68" s="79"/>
      <c r="HR68" s="79"/>
      <c r="HS68" s="79"/>
      <c r="HT68" s="79"/>
      <c r="HU68" s="79"/>
      <c r="HV68" s="79"/>
      <c r="HW68" s="79"/>
      <c r="HX68" s="79"/>
      <c r="HY68" s="79"/>
      <c r="HZ68" s="79"/>
      <c r="IA68" s="79"/>
      <c r="IB68" s="79"/>
      <c r="IC68" s="79"/>
      <c r="ID68" s="79"/>
      <c r="IE68" s="79"/>
      <c r="IF68" s="79"/>
      <c r="IG68" s="79"/>
      <c r="IH68" s="79"/>
      <c r="II68" s="79"/>
      <c r="IJ68" s="79"/>
      <c r="IK68" s="79"/>
      <c r="IL68" s="79"/>
      <c r="IM68" s="79"/>
      <c r="IN68" s="79"/>
      <c r="IO68" s="79"/>
      <c r="IP68" s="79"/>
      <c r="IQ68" s="79"/>
      <c r="IR68" s="79"/>
      <c r="IS68" s="79"/>
      <c r="IT68" s="79"/>
      <c r="IU68" s="79"/>
      <c r="IV68" s="79"/>
      <c r="IW68" s="79"/>
      <c r="IX68" s="79"/>
      <c r="IY68" s="79"/>
      <c r="IZ68" s="79"/>
      <c r="JA68" s="79"/>
      <c r="JB68" s="79"/>
      <c r="JC68" s="79"/>
      <c r="JD68" s="79"/>
      <c r="JE68" s="79"/>
      <c r="JF68" s="79"/>
      <c r="JG68" s="79"/>
      <c r="JH68" s="79"/>
      <c r="JI68" s="79"/>
      <c r="JJ68" s="79"/>
      <c r="JK68" s="79"/>
      <c r="JL68" s="79"/>
      <c r="JM68" s="79"/>
      <c r="JN68" s="79"/>
      <c r="JO68" s="79"/>
      <c r="JP68" s="79"/>
      <c r="JQ68" s="79"/>
      <c r="JR68" s="79"/>
      <c r="JS68" s="79"/>
      <c r="JT68" s="79"/>
      <c r="JU68" s="79"/>
      <c r="JV68" s="79"/>
      <c r="JW68" s="79"/>
      <c r="JX68" s="79"/>
      <c r="JY68" s="79"/>
      <c r="JZ68" s="79"/>
      <c r="KA68" s="79"/>
      <c r="KB68" s="79"/>
      <c r="KC68" s="79"/>
      <c r="KD68" s="79"/>
      <c r="KE68" s="79"/>
      <c r="KF68" s="79"/>
      <c r="KG68" s="79"/>
      <c r="KH68" s="79"/>
      <c r="KI68" s="79"/>
      <c r="KJ68" s="79"/>
      <c r="KK68" s="79"/>
      <c r="KL68" s="79"/>
      <c r="KM68" s="79"/>
      <c r="KN68" s="79"/>
      <c r="KO68" s="79"/>
      <c r="KP68" s="79"/>
      <c r="KQ68" s="79"/>
      <c r="KR68" s="79"/>
      <c r="KS68" s="79"/>
      <c r="KT68" s="79"/>
      <c r="KU68" s="79"/>
      <c r="KV68" s="79"/>
      <c r="KW68" s="79"/>
      <c r="KX68" s="79"/>
      <c r="KY68" s="79"/>
      <c r="KZ68" s="79"/>
      <c r="LA68" s="79"/>
      <c r="LB68" s="79"/>
      <c r="LC68" s="79"/>
      <c r="LD68" s="79"/>
      <c r="LE68" s="79"/>
      <c r="LF68" s="79"/>
      <c r="LG68" s="79"/>
      <c r="LH68" s="79"/>
      <c r="LI68" s="79"/>
      <c r="LJ68" s="79"/>
      <c r="LK68" s="79"/>
      <c r="LL68" s="79"/>
      <c r="LM68" s="79"/>
      <c r="LN68" s="79"/>
      <c r="LO68" s="79"/>
      <c r="LP68" s="79"/>
      <c r="LQ68" s="79"/>
      <c r="LR68" s="79"/>
      <c r="LS68" s="79"/>
      <c r="LT68" s="79"/>
      <c r="LU68" s="79"/>
      <c r="LV68" s="79"/>
      <c r="LW68" s="79"/>
      <c r="LX68" s="79"/>
      <c r="LY68" s="79"/>
      <c r="LZ68" s="79"/>
      <c r="MA68" s="79"/>
      <c r="MB68" s="79"/>
      <c r="MC68" s="79"/>
      <c r="MD68" s="79"/>
      <c r="ME68" s="79"/>
      <c r="MF68" s="79"/>
      <c r="MG68" s="79"/>
      <c r="MH68" s="79"/>
      <c r="MI68" s="79"/>
      <c r="MJ68" s="79"/>
      <c r="MK68" s="79"/>
      <c r="ML68" s="79"/>
      <c r="MM68" s="79"/>
      <c r="MN68" s="79"/>
      <c r="MO68" s="79"/>
      <c r="MP68" s="79"/>
      <c r="MQ68" s="79"/>
      <c r="MR68" s="79"/>
      <c r="MS68" s="79"/>
      <c r="MT68" s="79"/>
      <c r="MU68" s="79"/>
      <c r="MV68" s="79"/>
      <c r="MW68" s="79"/>
      <c r="MX68" s="79"/>
      <c r="MY68" s="79"/>
      <c r="MZ68" s="79"/>
      <c r="NA68" s="79"/>
      <c r="NB68" s="79"/>
      <c r="NC68" s="79"/>
      <c r="ND68" s="79"/>
      <c r="NE68" s="79"/>
      <c r="NF68" s="79"/>
      <c r="NG68" s="79"/>
      <c r="NH68" s="79"/>
      <c r="NI68" s="79"/>
      <c r="NJ68" s="79"/>
      <c r="NK68" s="79"/>
      <c r="NL68" s="79"/>
      <c r="NM68" s="79"/>
      <c r="NN68" s="79"/>
      <c r="NO68" s="79"/>
      <c r="NP68" s="79"/>
      <c r="NQ68" s="79"/>
      <c r="NR68" s="79"/>
      <c r="NS68" s="79"/>
      <c r="NT68" s="79"/>
      <c r="NU68" s="79"/>
      <c r="NV68" s="79"/>
      <c r="NW68" s="79"/>
      <c r="NX68" s="79"/>
      <c r="NY68" s="79"/>
      <c r="NZ68" s="79"/>
      <c r="OA68" s="79"/>
      <c r="OB68" s="79"/>
      <c r="OC68" s="79"/>
      <c r="OD68" s="79"/>
      <c r="OE68" s="79"/>
      <c r="OF68" s="79"/>
      <c r="OG68" s="79"/>
      <c r="OH68" s="79"/>
      <c r="OI68" s="79"/>
      <c r="OJ68" s="79"/>
      <c r="OK68" s="79"/>
      <c r="OL68" s="79"/>
      <c r="OM68" s="79"/>
      <c r="ON68" s="79"/>
      <c r="OO68" s="79"/>
      <c r="OP68" s="79"/>
      <c r="OQ68" s="79"/>
      <c r="OR68" s="79"/>
      <c r="OS68" s="79"/>
      <c r="OT68" s="79"/>
      <c r="OU68" s="79"/>
      <c r="OV68" s="79"/>
      <c r="OW68" s="79"/>
      <c r="OX68" s="79"/>
      <c r="OY68" s="79"/>
      <c r="OZ68" s="79"/>
      <c r="PA68" s="79"/>
      <c r="PB68" s="79"/>
      <c r="PC68" s="79"/>
      <c r="PD68" s="79"/>
      <c r="PE68" s="79"/>
      <c r="PF68" s="79"/>
      <c r="PG68" s="79"/>
      <c r="PH68" s="79"/>
      <c r="PI68" s="79"/>
      <c r="PJ68" s="79"/>
      <c r="PK68" s="79"/>
      <c r="PL68" s="79"/>
      <c r="PM68" s="79"/>
      <c r="PN68" s="79"/>
      <c r="PO68" s="79"/>
      <c r="PP68" s="79"/>
      <c r="PQ68" s="79"/>
      <c r="PR68" s="79"/>
      <c r="PS68" s="79"/>
    </row>
    <row r="69" spans="1:435" s="38" customFormat="1" ht="19.5" customHeight="1" x14ac:dyDescent="0.25">
      <c r="A69" s="40">
        <v>59</v>
      </c>
      <c r="B69" s="19" t="s">
        <v>126</v>
      </c>
      <c r="C69" s="18" t="s">
        <v>127</v>
      </c>
      <c r="D69" s="19" t="s">
        <v>66</v>
      </c>
      <c r="E69" s="19" t="s">
        <v>113</v>
      </c>
      <c r="F69" s="19" t="s">
        <v>70</v>
      </c>
      <c r="G69" s="20" t="s">
        <v>114</v>
      </c>
      <c r="H69" s="21">
        <v>44713</v>
      </c>
      <c r="I69" s="52" t="s">
        <v>270</v>
      </c>
      <c r="J69" s="52"/>
      <c r="K69" s="85">
        <v>12000</v>
      </c>
      <c r="L69" s="87">
        <f t="shared" si="32"/>
        <v>344.4</v>
      </c>
      <c r="M69" s="87">
        <f t="shared" si="33"/>
        <v>851.99999999999989</v>
      </c>
      <c r="N69" s="87">
        <f t="shared" si="34"/>
        <v>144</v>
      </c>
      <c r="O69" s="87">
        <f t="shared" si="35"/>
        <v>364.8</v>
      </c>
      <c r="P69" s="87">
        <f t="shared" si="36"/>
        <v>850.80000000000007</v>
      </c>
      <c r="Q69" s="87">
        <v>0</v>
      </c>
      <c r="R69" s="87">
        <f t="shared" si="37"/>
        <v>2556</v>
      </c>
      <c r="S69" s="87">
        <f t="shared" si="38"/>
        <v>709.2</v>
      </c>
      <c r="T69" s="87">
        <f t="shared" si="39"/>
        <v>1846.8</v>
      </c>
      <c r="U69" s="120">
        <f t="shared" si="40"/>
        <v>11290.8</v>
      </c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79"/>
      <c r="DT69" s="79"/>
      <c r="DU69" s="79"/>
      <c r="DV69" s="79"/>
      <c r="DW69" s="79"/>
      <c r="DX69" s="79"/>
      <c r="DY69" s="79"/>
      <c r="DZ69" s="79"/>
      <c r="EA69" s="79"/>
      <c r="EB69" s="79"/>
      <c r="EC69" s="79"/>
      <c r="ED69" s="79"/>
      <c r="EE69" s="79"/>
      <c r="EF69" s="79"/>
      <c r="EG69" s="79"/>
      <c r="EH69" s="79"/>
      <c r="EI69" s="79"/>
      <c r="EJ69" s="79"/>
      <c r="EK69" s="79"/>
      <c r="EL69" s="79"/>
      <c r="EM69" s="79"/>
      <c r="EN69" s="79"/>
      <c r="EO69" s="79"/>
      <c r="EP69" s="79"/>
      <c r="EQ69" s="79"/>
      <c r="ER69" s="79"/>
      <c r="ES69" s="79"/>
      <c r="ET69" s="79"/>
      <c r="EU69" s="79"/>
      <c r="EV69" s="79"/>
      <c r="EW69" s="79"/>
      <c r="EX69" s="79"/>
      <c r="EY69" s="79"/>
      <c r="EZ69" s="79"/>
      <c r="FA69" s="79"/>
      <c r="FB69" s="79"/>
      <c r="FC69" s="79"/>
      <c r="FD69" s="79"/>
      <c r="FE69" s="79"/>
      <c r="FF69" s="79"/>
      <c r="FG69" s="79"/>
      <c r="FH69" s="79"/>
      <c r="FI69" s="79"/>
      <c r="FJ69" s="79"/>
      <c r="FK69" s="79"/>
      <c r="FL69" s="79"/>
      <c r="FM69" s="79"/>
      <c r="FN69" s="79"/>
      <c r="FO69" s="79"/>
      <c r="FP69" s="79"/>
      <c r="FQ69" s="79"/>
      <c r="FR69" s="79"/>
      <c r="FS69" s="79"/>
      <c r="FT69" s="79"/>
      <c r="FU69" s="79"/>
      <c r="FV69" s="79"/>
      <c r="FW69" s="79"/>
      <c r="FX69" s="79"/>
      <c r="FY69" s="79"/>
      <c r="FZ69" s="79"/>
      <c r="GA69" s="79"/>
      <c r="GB69" s="79"/>
      <c r="GC69" s="79"/>
      <c r="GD69" s="79"/>
      <c r="GE69" s="79"/>
      <c r="GF69" s="79"/>
      <c r="GG69" s="79"/>
      <c r="GH69" s="79"/>
      <c r="GI69" s="79"/>
      <c r="GJ69" s="79"/>
      <c r="GK69" s="79"/>
      <c r="GL69" s="79"/>
      <c r="GM69" s="79"/>
      <c r="GN69" s="79"/>
      <c r="GO69" s="79"/>
      <c r="GP69" s="79"/>
      <c r="GQ69" s="79"/>
      <c r="GR69" s="79"/>
      <c r="GS69" s="79"/>
      <c r="GT69" s="79"/>
      <c r="GU69" s="79"/>
      <c r="GV69" s="79"/>
      <c r="GW69" s="79"/>
      <c r="GX69" s="79"/>
      <c r="GY69" s="79"/>
      <c r="GZ69" s="79"/>
      <c r="HA69" s="79"/>
      <c r="HB69" s="79"/>
      <c r="HC69" s="79"/>
      <c r="HD69" s="79"/>
      <c r="HE69" s="79"/>
      <c r="HF69" s="79"/>
      <c r="HG69" s="79"/>
      <c r="HH69" s="79"/>
      <c r="HI69" s="79"/>
      <c r="HJ69" s="79"/>
      <c r="HK69" s="79"/>
      <c r="HL69" s="79"/>
      <c r="HM69" s="79"/>
      <c r="HN69" s="79"/>
      <c r="HO69" s="79"/>
      <c r="HP69" s="79"/>
      <c r="HQ69" s="79"/>
      <c r="HR69" s="79"/>
      <c r="HS69" s="79"/>
      <c r="HT69" s="79"/>
      <c r="HU69" s="79"/>
      <c r="HV69" s="79"/>
      <c r="HW69" s="79"/>
      <c r="HX69" s="79"/>
      <c r="HY69" s="79"/>
      <c r="HZ69" s="79"/>
      <c r="IA69" s="79"/>
      <c r="IB69" s="79"/>
      <c r="IC69" s="79"/>
      <c r="ID69" s="79"/>
      <c r="IE69" s="79"/>
      <c r="IF69" s="79"/>
      <c r="IG69" s="79"/>
      <c r="IH69" s="79"/>
      <c r="II69" s="79"/>
      <c r="IJ69" s="79"/>
      <c r="IK69" s="79"/>
      <c r="IL69" s="79"/>
      <c r="IM69" s="79"/>
      <c r="IN69" s="79"/>
      <c r="IO69" s="79"/>
      <c r="IP69" s="79"/>
      <c r="IQ69" s="79"/>
      <c r="IR69" s="79"/>
      <c r="IS69" s="79"/>
      <c r="IT69" s="79"/>
      <c r="IU69" s="79"/>
      <c r="IV69" s="79"/>
      <c r="IW69" s="79"/>
      <c r="IX69" s="79"/>
      <c r="IY69" s="79"/>
      <c r="IZ69" s="79"/>
      <c r="JA69" s="79"/>
      <c r="JB69" s="79"/>
      <c r="JC69" s="79"/>
      <c r="JD69" s="79"/>
      <c r="JE69" s="79"/>
      <c r="JF69" s="79"/>
      <c r="JG69" s="79"/>
      <c r="JH69" s="79"/>
      <c r="JI69" s="79"/>
      <c r="JJ69" s="79"/>
      <c r="JK69" s="79"/>
      <c r="JL69" s="79"/>
      <c r="JM69" s="79"/>
      <c r="JN69" s="79"/>
      <c r="JO69" s="79"/>
      <c r="JP69" s="79"/>
      <c r="JQ69" s="79"/>
      <c r="JR69" s="79"/>
      <c r="JS69" s="79"/>
      <c r="JT69" s="79"/>
      <c r="JU69" s="79"/>
      <c r="JV69" s="79"/>
      <c r="JW69" s="79"/>
      <c r="JX69" s="79"/>
      <c r="JY69" s="79"/>
      <c r="JZ69" s="79"/>
      <c r="KA69" s="79"/>
      <c r="KB69" s="79"/>
      <c r="KC69" s="79"/>
      <c r="KD69" s="79"/>
      <c r="KE69" s="79"/>
      <c r="KF69" s="79"/>
      <c r="KG69" s="79"/>
      <c r="KH69" s="79"/>
      <c r="KI69" s="79"/>
      <c r="KJ69" s="79"/>
      <c r="KK69" s="79"/>
      <c r="KL69" s="79"/>
      <c r="KM69" s="79"/>
      <c r="KN69" s="79"/>
      <c r="KO69" s="79"/>
      <c r="KP69" s="79"/>
      <c r="KQ69" s="79"/>
      <c r="KR69" s="79"/>
      <c r="KS69" s="79"/>
      <c r="KT69" s="79"/>
      <c r="KU69" s="79"/>
      <c r="KV69" s="79"/>
      <c r="KW69" s="79"/>
      <c r="KX69" s="79"/>
      <c r="KY69" s="79"/>
      <c r="KZ69" s="79"/>
      <c r="LA69" s="79"/>
      <c r="LB69" s="79"/>
      <c r="LC69" s="79"/>
      <c r="LD69" s="79"/>
      <c r="LE69" s="79"/>
      <c r="LF69" s="79"/>
      <c r="LG69" s="79"/>
      <c r="LH69" s="79"/>
      <c r="LI69" s="79"/>
      <c r="LJ69" s="79"/>
      <c r="LK69" s="79"/>
      <c r="LL69" s="79"/>
      <c r="LM69" s="79"/>
      <c r="LN69" s="79"/>
      <c r="LO69" s="79"/>
      <c r="LP69" s="79"/>
      <c r="LQ69" s="79"/>
      <c r="LR69" s="79"/>
      <c r="LS69" s="79"/>
      <c r="LT69" s="79"/>
      <c r="LU69" s="79"/>
      <c r="LV69" s="79"/>
      <c r="LW69" s="79"/>
      <c r="LX69" s="79"/>
      <c r="LY69" s="79"/>
      <c r="LZ69" s="79"/>
      <c r="MA69" s="79"/>
      <c r="MB69" s="79"/>
      <c r="MC69" s="79"/>
      <c r="MD69" s="79"/>
      <c r="ME69" s="79"/>
      <c r="MF69" s="79"/>
      <c r="MG69" s="79"/>
      <c r="MH69" s="79"/>
      <c r="MI69" s="79"/>
      <c r="MJ69" s="79"/>
      <c r="MK69" s="79"/>
      <c r="ML69" s="79"/>
      <c r="MM69" s="79"/>
      <c r="MN69" s="79"/>
      <c r="MO69" s="79"/>
      <c r="MP69" s="79"/>
      <c r="MQ69" s="79"/>
      <c r="MR69" s="79"/>
      <c r="MS69" s="79"/>
      <c r="MT69" s="79"/>
      <c r="MU69" s="79"/>
      <c r="MV69" s="79"/>
      <c r="MW69" s="79"/>
      <c r="MX69" s="79"/>
      <c r="MY69" s="79"/>
      <c r="MZ69" s="79"/>
      <c r="NA69" s="79"/>
      <c r="NB69" s="79"/>
      <c r="NC69" s="79"/>
      <c r="ND69" s="79"/>
      <c r="NE69" s="79"/>
      <c r="NF69" s="79"/>
      <c r="NG69" s="79"/>
      <c r="NH69" s="79"/>
      <c r="NI69" s="79"/>
      <c r="NJ69" s="79"/>
      <c r="NK69" s="79"/>
      <c r="NL69" s="79"/>
      <c r="NM69" s="79"/>
      <c r="NN69" s="79"/>
      <c r="NO69" s="79"/>
      <c r="NP69" s="79"/>
      <c r="NQ69" s="79"/>
      <c r="NR69" s="79"/>
      <c r="NS69" s="79"/>
      <c r="NT69" s="79"/>
      <c r="NU69" s="79"/>
      <c r="NV69" s="79"/>
      <c r="NW69" s="79"/>
      <c r="NX69" s="79"/>
      <c r="NY69" s="79"/>
      <c r="NZ69" s="79"/>
      <c r="OA69" s="79"/>
      <c r="OB69" s="79"/>
      <c r="OC69" s="79"/>
      <c r="OD69" s="79"/>
      <c r="OE69" s="79"/>
      <c r="OF69" s="79"/>
      <c r="OG69" s="79"/>
      <c r="OH69" s="79"/>
      <c r="OI69" s="79"/>
      <c r="OJ69" s="79"/>
      <c r="OK69" s="79"/>
      <c r="OL69" s="79"/>
      <c r="OM69" s="79"/>
      <c r="ON69" s="79"/>
      <c r="OO69" s="79"/>
      <c r="OP69" s="79"/>
      <c r="OQ69" s="79"/>
      <c r="OR69" s="79"/>
      <c r="OS69" s="79"/>
      <c r="OT69" s="79"/>
      <c r="OU69" s="79"/>
      <c r="OV69" s="79"/>
      <c r="OW69" s="79"/>
      <c r="OX69" s="79"/>
      <c r="OY69" s="79"/>
      <c r="OZ69" s="79"/>
      <c r="PA69" s="79"/>
      <c r="PB69" s="79"/>
      <c r="PC69" s="79"/>
      <c r="PD69" s="79"/>
      <c r="PE69" s="79"/>
      <c r="PF69" s="79"/>
      <c r="PG69" s="79"/>
      <c r="PH69" s="79"/>
      <c r="PI69" s="79"/>
      <c r="PJ69" s="79"/>
      <c r="PK69" s="79"/>
      <c r="PL69" s="79"/>
      <c r="PM69" s="79"/>
      <c r="PN69" s="79"/>
      <c r="PO69" s="79"/>
      <c r="PP69" s="79"/>
      <c r="PQ69" s="79"/>
      <c r="PR69" s="79"/>
      <c r="PS69" s="79"/>
    </row>
    <row r="70" spans="1:435" s="38" customFormat="1" ht="15" customHeight="1" x14ac:dyDescent="0.25">
      <c r="A70" s="40">
        <v>60</v>
      </c>
      <c r="B70" s="18" t="s">
        <v>169</v>
      </c>
      <c r="C70" s="18" t="s">
        <v>170</v>
      </c>
      <c r="D70" s="18" t="s">
        <v>61</v>
      </c>
      <c r="E70" s="18" t="s">
        <v>168</v>
      </c>
      <c r="F70" s="18" t="s">
        <v>70</v>
      </c>
      <c r="G70" s="20" t="s">
        <v>114</v>
      </c>
      <c r="H70" s="23">
        <v>45240</v>
      </c>
      <c r="I70" s="52" t="s">
        <v>270</v>
      </c>
      <c r="J70" s="52"/>
      <c r="K70" s="64">
        <v>10000</v>
      </c>
      <c r="L70" s="87">
        <f t="shared" si="32"/>
        <v>287</v>
      </c>
      <c r="M70" s="87">
        <f t="shared" si="33"/>
        <v>709.99999999999989</v>
      </c>
      <c r="N70" s="87">
        <f t="shared" si="34"/>
        <v>120</v>
      </c>
      <c r="O70" s="87">
        <f t="shared" si="35"/>
        <v>304</v>
      </c>
      <c r="P70" s="87">
        <f t="shared" si="36"/>
        <v>709</v>
      </c>
      <c r="Q70" s="87">
        <v>0</v>
      </c>
      <c r="R70" s="87">
        <f t="shared" si="37"/>
        <v>2130</v>
      </c>
      <c r="S70" s="87">
        <f t="shared" si="38"/>
        <v>591</v>
      </c>
      <c r="T70" s="87">
        <f t="shared" si="39"/>
        <v>1539</v>
      </c>
      <c r="U70" s="120">
        <f t="shared" si="40"/>
        <v>9409</v>
      </c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79"/>
      <c r="CA70" s="79"/>
      <c r="CB70" s="79"/>
      <c r="CC70" s="79"/>
      <c r="CD70" s="79"/>
      <c r="CE70" s="79"/>
      <c r="CF70" s="79"/>
      <c r="CG70" s="79"/>
      <c r="CH70" s="79"/>
      <c r="CI70" s="79"/>
      <c r="CJ70" s="79"/>
      <c r="CK70" s="79"/>
      <c r="CL70" s="79"/>
      <c r="CM70" s="79"/>
      <c r="CN70" s="79"/>
      <c r="CO70" s="79"/>
      <c r="CP70" s="79"/>
      <c r="CQ70" s="79"/>
      <c r="CR70" s="79"/>
      <c r="CS70" s="79"/>
      <c r="CT70" s="79"/>
      <c r="CU70" s="79"/>
      <c r="CV70" s="79"/>
      <c r="CW70" s="79"/>
      <c r="CX70" s="79"/>
      <c r="CY70" s="79"/>
      <c r="CZ70" s="79"/>
      <c r="DA70" s="79"/>
      <c r="DB70" s="79"/>
      <c r="DC70" s="79"/>
      <c r="DD70" s="79"/>
      <c r="DE70" s="79"/>
      <c r="DF70" s="79"/>
      <c r="DG70" s="79"/>
      <c r="DH70" s="79"/>
      <c r="DI70" s="79"/>
      <c r="DJ70" s="79"/>
      <c r="DK70" s="79"/>
      <c r="DL70" s="79"/>
      <c r="DM70" s="79"/>
      <c r="DN70" s="79"/>
      <c r="DO70" s="79"/>
      <c r="DP70" s="79"/>
      <c r="DQ70" s="79"/>
      <c r="DR70" s="79"/>
      <c r="DS70" s="79"/>
      <c r="DT70" s="79"/>
      <c r="DU70" s="79"/>
      <c r="DV70" s="79"/>
      <c r="DW70" s="79"/>
      <c r="DX70" s="79"/>
      <c r="DY70" s="79"/>
      <c r="DZ70" s="79"/>
      <c r="EA70" s="79"/>
      <c r="EB70" s="79"/>
      <c r="EC70" s="79"/>
      <c r="ED70" s="79"/>
      <c r="EE70" s="79"/>
      <c r="EF70" s="79"/>
      <c r="EG70" s="79"/>
      <c r="EH70" s="79"/>
      <c r="EI70" s="79"/>
      <c r="EJ70" s="79"/>
      <c r="EK70" s="79"/>
      <c r="EL70" s="79"/>
      <c r="EM70" s="79"/>
      <c r="EN70" s="79"/>
      <c r="EO70" s="79"/>
      <c r="EP70" s="79"/>
      <c r="EQ70" s="79"/>
      <c r="ER70" s="79"/>
      <c r="ES70" s="79"/>
      <c r="ET70" s="79"/>
      <c r="EU70" s="79"/>
      <c r="EV70" s="79"/>
      <c r="EW70" s="79"/>
      <c r="EX70" s="79"/>
      <c r="EY70" s="79"/>
      <c r="EZ70" s="79"/>
      <c r="FA70" s="79"/>
      <c r="FB70" s="79"/>
      <c r="FC70" s="79"/>
      <c r="FD70" s="79"/>
      <c r="FE70" s="79"/>
      <c r="FF70" s="79"/>
      <c r="FG70" s="79"/>
      <c r="FH70" s="79"/>
      <c r="FI70" s="79"/>
      <c r="FJ70" s="79"/>
      <c r="FK70" s="79"/>
      <c r="FL70" s="79"/>
      <c r="FM70" s="79"/>
      <c r="FN70" s="79"/>
      <c r="FO70" s="79"/>
      <c r="FP70" s="79"/>
      <c r="FQ70" s="79"/>
      <c r="FR70" s="79"/>
      <c r="FS70" s="79"/>
      <c r="FT70" s="79"/>
      <c r="FU70" s="79"/>
      <c r="FV70" s="79"/>
      <c r="FW70" s="79"/>
      <c r="FX70" s="79"/>
      <c r="FY70" s="79"/>
      <c r="FZ70" s="79"/>
      <c r="GA70" s="79"/>
      <c r="GB70" s="79"/>
      <c r="GC70" s="79"/>
      <c r="GD70" s="79"/>
      <c r="GE70" s="79"/>
      <c r="GF70" s="79"/>
      <c r="GG70" s="79"/>
      <c r="GH70" s="79"/>
      <c r="GI70" s="79"/>
      <c r="GJ70" s="79"/>
      <c r="GK70" s="79"/>
      <c r="GL70" s="79"/>
      <c r="GM70" s="79"/>
      <c r="GN70" s="79"/>
      <c r="GO70" s="79"/>
      <c r="GP70" s="79"/>
      <c r="GQ70" s="79"/>
      <c r="GR70" s="79"/>
      <c r="GS70" s="79"/>
      <c r="GT70" s="79"/>
      <c r="GU70" s="79"/>
      <c r="GV70" s="79"/>
      <c r="GW70" s="79"/>
      <c r="GX70" s="79"/>
      <c r="GY70" s="79"/>
      <c r="GZ70" s="79"/>
      <c r="HA70" s="79"/>
      <c r="HB70" s="79"/>
      <c r="HC70" s="79"/>
      <c r="HD70" s="79"/>
      <c r="HE70" s="79"/>
      <c r="HF70" s="79"/>
      <c r="HG70" s="79"/>
      <c r="HH70" s="79"/>
      <c r="HI70" s="79"/>
      <c r="HJ70" s="79"/>
      <c r="HK70" s="79"/>
      <c r="HL70" s="79"/>
      <c r="HM70" s="79"/>
      <c r="HN70" s="79"/>
      <c r="HO70" s="79"/>
      <c r="HP70" s="79"/>
      <c r="HQ70" s="79"/>
      <c r="HR70" s="79"/>
      <c r="HS70" s="79"/>
      <c r="HT70" s="79"/>
      <c r="HU70" s="79"/>
      <c r="HV70" s="79"/>
      <c r="HW70" s="79"/>
      <c r="HX70" s="79"/>
      <c r="HY70" s="79"/>
      <c r="HZ70" s="79"/>
      <c r="IA70" s="79"/>
      <c r="IB70" s="79"/>
      <c r="IC70" s="79"/>
      <c r="ID70" s="79"/>
      <c r="IE70" s="79"/>
      <c r="IF70" s="79"/>
      <c r="IG70" s="79"/>
      <c r="IH70" s="79"/>
      <c r="II70" s="79"/>
      <c r="IJ70" s="79"/>
      <c r="IK70" s="79"/>
      <c r="IL70" s="79"/>
      <c r="IM70" s="79"/>
      <c r="IN70" s="79"/>
      <c r="IO70" s="79"/>
      <c r="IP70" s="79"/>
      <c r="IQ70" s="79"/>
      <c r="IR70" s="79"/>
      <c r="IS70" s="79"/>
      <c r="IT70" s="79"/>
      <c r="IU70" s="79"/>
      <c r="IV70" s="79"/>
      <c r="IW70" s="79"/>
      <c r="IX70" s="79"/>
      <c r="IY70" s="79"/>
      <c r="IZ70" s="79"/>
      <c r="JA70" s="79"/>
      <c r="JB70" s="79"/>
      <c r="JC70" s="79"/>
      <c r="JD70" s="79"/>
      <c r="JE70" s="79"/>
      <c r="JF70" s="79"/>
      <c r="JG70" s="79"/>
      <c r="JH70" s="79"/>
      <c r="JI70" s="79"/>
      <c r="JJ70" s="79"/>
      <c r="JK70" s="79"/>
      <c r="JL70" s="79"/>
      <c r="JM70" s="79"/>
      <c r="JN70" s="79"/>
      <c r="JO70" s="79"/>
      <c r="JP70" s="79"/>
      <c r="JQ70" s="79"/>
      <c r="JR70" s="79"/>
      <c r="JS70" s="79"/>
      <c r="JT70" s="79"/>
      <c r="JU70" s="79"/>
      <c r="JV70" s="79"/>
      <c r="JW70" s="79"/>
      <c r="JX70" s="79"/>
      <c r="JY70" s="79"/>
      <c r="JZ70" s="79"/>
      <c r="KA70" s="79"/>
      <c r="KB70" s="79"/>
      <c r="KC70" s="79"/>
      <c r="KD70" s="79"/>
      <c r="KE70" s="79"/>
      <c r="KF70" s="79"/>
      <c r="KG70" s="79"/>
      <c r="KH70" s="79"/>
      <c r="KI70" s="79"/>
      <c r="KJ70" s="79"/>
      <c r="KK70" s="79"/>
      <c r="KL70" s="79"/>
      <c r="KM70" s="79"/>
      <c r="KN70" s="79"/>
      <c r="KO70" s="79"/>
      <c r="KP70" s="79"/>
      <c r="KQ70" s="79"/>
      <c r="KR70" s="79"/>
      <c r="KS70" s="79"/>
      <c r="KT70" s="79"/>
      <c r="KU70" s="79"/>
      <c r="KV70" s="79"/>
      <c r="KW70" s="79"/>
      <c r="KX70" s="79"/>
      <c r="KY70" s="79"/>
      <c r="KZ70" s="79"/>
      <c r="LA70" s="79"/>
      <c r="LB70" s="79"/>
      <c r="LC70" s="79"/>
      <c r="LD70" s="79"/>
      <c r="LE70" s="79"/>
      <c r="LF70" s="79"/>
      <c r="LG70" s="79"/>
      <c r="LH70" s="79"/>
      <c r="LI70" s="79"/>
      <c r="LJ70" s="79"/>
      <c r="LK70" s="79"/>
      <c r="LL70" s="79"/>
      <c r="LM70" s="79"/>
      <c r="LN70" s="79"/>
      <c r="LO70" s="79"/>
      <c r="LP70" s="79"/>
      <c r="LQ70" s="79"/>
      <c r="LR70" s="79"/>
      <c r="LS70" s="79"/>
      <c r="LT70" s="79"/>
      <c r="LU70" s="79"/>
      <c r="LV70" s="79"/>
      <c r="LW70" s="79"/>
      <c r="LX70" s="79"/>
      <c r="LY70" s="79"/>
      <c r="LZ70" s="79"/>
      <c r="MA70" s="79"/>
      <c r="MB70" s="79"/>
      <c r="MC70" s="79"/>
      <c r="MD70" s="79"/>
      <c r="ME70" s="79"/>
      <c r="MF70" s="79"/>
      <c r="MG70" s="79"/>
      <c r="MH70" s="79"/>
      <c r="MI70" s="79"/>
      <c r="MJ70" s="79"/>
      <c r="MK70" s="79"/>
      <c r="ML70" s="79"/>
      <c r="MM70" s="79"/>
      <c r="MN70" s="79"/>
      <c r="MO70" s="79"/>
      <c r="MP70" s="79"/>
      <c r="MQ70" s="79"/>
      <c r="MR70" s="79"/>
      <c r="MS70" s="79"/>
      <c r="MT70" s="79"/>
      <c r="MU70" s="79"/>
      <c r="MV70" s="79"/>
      <c r="MW70" s="79"/>
      <c r="MX70" s="79"/>
      <c r="MY70" s="79"/>
      <c r="MZ70" s="79"/>
      <c r="NA70" s="79"/>
      <c r="NB70" s="79"/>
      <c r="NC70" s="79"/>
      <c r="ND70" s="79"/>
      <c r="NE70" s="79"/>
      <c r="NF70" s="79"/>
      <c r="NG70" s="79"/>
      <c r="NH70" s="79"/>
      <c r="NI70" s="79"/>
      <c r="NJ70" s="79"/>
      <c r="NK70" s="79"/>
      <c r="NL70" s="79"/>
      <c r="NM70" s="79"/>
      <c r="NN70" s="79"/>
      <c r="NO70" s="79"/>
      <c r="NP70" s="79"/>
      <c r="NQ70" s="79"/>
      <c r="NR70" s="79"/>
      <c r="NS70" s="79"/>
      <c r="NT70" s="79"/>
      <c r="NU70" s="79"/>
      <c r="NV70" s="79"/>
      <c r="NW70" s="79"/>
      <c r="NX70" s="79"/>
      <c r="NY70" s="79"/>
      <c r="NZ70" s="79"/>
      <c r="OA70" s="79"/>
      <c r="OB70" s="79"/>
      <c r="OC70" s="79"/>
      <c r="OD70" s="79"/>
      <c r="OE70" s="79"/>
      <c r="OF70" s="79"/>
      <c r="OG70" s="79"/>
      <c r="OH70" s="79"/>
      <c r="OI70" s="79"/>
      <c r="OJ70" s="79"/>
      <c r="OK70" s="79"/>
      <c r="OL70" s="79"/>
      <c r="OM70" s="79"/>
      <c r="ON70" s="79"/>
      <c r="OO70" s="79"/>
      <c r="OP70" s="79"/>
      <c r="OQ70" s="79"/>
      <c r="OR70" s="79"/>
      <c r="OS70" s="79"/>
      <c r="OT70" s="79"/>
      <c r="OU70" s="79"/>
      <c r="OV70" s="79"/>
      <c r="OW70" s="79"/>
      <c r="OX70" s="79"/>
      <c r="OY70" s="79"/>
      <c r="OZ70" s="79"/>
      <c r="PA70" s="79"/>
      <c r="PB70" s="79"/>
      <c r="PC70" s="79"/>
      <c r="PD70" s="79"/>
      <c r="PE70" s="79"/>
      <c r="PF70" s="79"/>
      <c r="PG70" s="79"/>
      <c r="PH70" s="79"/>
      <c r="PI70" s="79"/>
      <c r="PJ70" s="79"/>
      <c r="PK70" s="79"/>
      <c r="PL70" s="79"/>
      <c r="PM70" s="79"/>
      <c r="PN70" s="79"/>
      <c r="PO70" s="79"/>
      <c r="PP70" s="79"/>
      <c r="PQ70" s="79"/>
      <c r="PR70" s="79"/>
      <c r="PS70" s="79"/>
    </row>
    <row r="71" spans="1:435" s="38" customFormat="1" ht="21" customHeight="1" x14ac:dyDescent="0.25">
      <c r="A71" s="40">
        <v>61</v>
      </c>
      <c r="B71" s="18" t="s">
        <v>171</v>
      </c>
      <c r="C71" s="18" t="s">
        <v>172</v>
      </c>
      <c r="D71" s="18" t="s">
        <v>66</v>
      </c>
      <c r="E71" s="18" t="s">
        <v>113</v>
      </c>
      <c r="F71" s="18" t="s">
        <v>70</v>
      </c>
      <c r="G71" s="20" t="s">
        <v>114</v>
      </c>
      <c r="H71" s="23">
        <v>45231</v>
      </c>
      <c r="I71" s="52" t="s">
        <v>270</v>
      </c>
      <c r="J71" s="52"/>
      <c r="K71" s="64">
        <v>12000</v>
      </c>
      <c r="L71" s="87"/>
      <c r="M71" s="87"/>
      <c r="N71" s="87"/>
      <c r="O71" s="87"/>
      <c r="P71" s="87"/>
      <c r="Q71" s="87"/>
      <c r="R71" s="87"/>
      <c r="S71" s="87"/>
      <c r="T71" s="87"/>
      <c r="U71" s="120">
        <v>12000</v>
      </c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79"/>
      <c r="CA71" s="79"/>
      <c r="CB71" s="79"/>
      <c r="CC71" s="79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79"/>
      <c r="CQ71" s="79"/>
      <c r="CR71" s="79"/>
      <c r="CS71" s="79"/>
      <c r="CT71" s="79"/>
      <c r="CU71" s="79"/>
      <c r="CV71" s="79"/>
      <c r="CW71" s="79"/>
      <c r="CX71" s="79"/>
      <c r="CY71" s="79"/>
      <c r="CZ71" s="79"/>
      <c r="DA71" s="79"/>
      <c r="DB71" s="79"/>
      <c r="DC71" s="79"/>
      <c r="DD71" s="79"/>
      <c r="DE71" s="79"/>
      <c r="DF71" s="79"/>
      <c r="DG71" s="79"/>
      <c r="DH71" s="79"/>
      <c r="DI71" s="79"/>
      <c r="DJ71" s="79"/>
      <c r="DK71" s="79"/>
      <c r="DL71" s="79"/>
      <c r="DM71" s="79"/>
      <c r="DN71" s="79"/>
      <c r="DO71" s="79"/>
      <c r="DP71" s="79"/>
      <c r="DQ71" s="79"/>
      <c r="DR71" s="79"/>
      <c r="DS71" s="79"/>
      <c r="DT71" s="79"/>
      <c r="DU71" s="79"/>
      <c r="DV71" s="79"/>
      <c r="DW71" s="79"/>
      <c r="DX71" s="79"/>
      <c r="DY71" s="79"/>
      <c r="DZ71" s="79"/>
      <c r="EA71" s="79"/>
      <c r="EB71" s="79"/>
      <c r="EC71" s="79"/>
      <c r="ED71" s="79"/>
      <c r="EE71" s="79"/>
      <c r="EF71" s="79"/>
      <c r="EG71" s="79"/>
      <c r="EH71" s="79"/>
      <c r="EI71" s="79"/>
      <c r="EJ71" s="79"/>
      <c r="EK71" s="79"/>
      <c r="EL71" s="79"/>
      <c r="EM71" s="79"/>
      <c r="EN71" s="79"/>
      <c r="EO71" s="79"/>
      <c r="EP71" s="79"/>
      <c r="EQ71" s="79"/>
      <c r="ER71" s="79"/>
      <c r="ES71" s="79"/>
      <c r="ET71" s="79"/>
      <c r="EU71" s="79"/>
      <c r="EV71" s="79"/>
      <c r="EW71" s="79"/>
      <c r="EX71" s="79"/>
      <c r="EY71" s="79"/>
      <c r="EZ71" s="79"/>
      <c r="FA71" s="79"/>
      <c r="FB71" s="79"/>
      <c r="FC71" s="79"/>
      <c r="FD71" s="79"/>
      <c r="FE71" s="79"/>
      <c r="FF71" s="79"/>
      <c r="FG71" s="79"/>
      <c r="FH71" s="79"/>
      <c r="FI71" s="79"/>
      <c r="FJ71" s="79"/>
      <c r="FK71" s="79"/>
      <c r="FL71" s="79"/>
      <c r="FM71" s="79"/>
      <c r="FN71" s="79"/>
      <c r="FO71" s="79"/>
      <c r="FP71" s="79"/>
      <c r="FQ71" s="79"/>
      <c r="FR71" s="79"/>
      <c r="FS71" s="79"/>
      <c r="FT71" s="79"/>
      <c r="FU71" s="79"/>
      <c r="FV71" s="79"/>
      <c r="FW71" s="79"/>
      <c r="FX71" s="79"/>
      <c r="FY71" s="79"/>
      <c r="FZ71" s="79"/>
      <c r="GA71" s="79"/>
      <c r="GB71" s="79"/>
      <c r="GC71" s="79"/>
      <c r="GD71" s="79"/>
      <c r="GE71" s="79"/>
      <c r="GF71" s="79"/>
      <c r="GG71" s="79"/>
      <c r="GH71" s="79"/>
      <c r="GI71" s="79"/>
      <c r="GJ71" s="79"/>
      <c r="GK71" s="79"/>
      <c r="GL71" s="79"/>
      <c r="GM71" s="79"/>
      <c r="GN71" s="79"/>
      <c r="GO71" s="79"/>
      <c r="GP71" s="79"/>
      <c r="GQ71" s="79"/>
      <c r="GR71" s="79"/>
      <c r="GS71" s="79"/>
      <c r="GT71" s="79"/>
      <c r="GU71" s="79"/>
      <c r="GV71" s="79"/>
      <c r="GW71" s="79"/>
      <c r="GX71" s="79"/>
      <c r="GY71" s="79"/>
      <c r="GZ71" s="79"/>
      <c r="HA71" s="79"/>
      <c r="HB71" s="79"/>
      <c r="HC71" s="79"/>
      <c r="HD71" s="79"/>
      <c r="HE71" s="79"/>
      <c r="HF71" s="79"/>
      <c r="HG71" s="79"/>
      <c r="HH71" s="79"/>
      <c r="HI71" s="79"/>
      <c r="HJ71" s="79"/>
      <c r="HK71" s="79"/>
      <c r="HL71" s="79"/>
      <c r="HM71" s="79"/>
      <c r="HN71" s="79"/>
      <c r="HO71" s="79"/>
      <c r="HP71" s="79"/>
      <c r="HQ71" s="79"/>
      <c r="HR71" s="79"/>
      <c r="HS71" s="79"/>
      <c r="HT71" s="79"/>
      <c r="HU71" s="79"/>
      <c r="HV71" s="79"/>
      <c r="HW71" s="79"/>
      <c r="HX71" s="79"/>
      <c r="HY71" s="79"/>
      <c r="HZ71" s="79"/>
      <c r="IA71" s="79"/>
      <c r="IB71" s="79"/>
      <c r="IC71" s="79"/>
      <c r="ID71" s="79"/>
      <c r="IE71" s="79"/>
      <c r="IF71" s="79"/>
      <c r="IG71" s="79"/>
      <c r="IH71" s="79"/>
      <c r="II71" s="79"/>
      <c r="IJ71" s="79"/>
      <c r="IK71" s="79"/>
      <c r="IL71" s="79"/>
      <c r="IM71" s="79"/>
      <c r="IN71" s="79"/>
      <c r="IO71" s="79"/>
      <c r="IP71" s="79"/>
      <c r="IQ71" s="79"/>
      <c r="IR71" s="79"/>
      <c r="IS71" s="79"/>
      <c r="IT71" s="79"/>
      <c r="IU71" s="79"/>
      <c r="IV71" s="79"/>
      <c r="IW71" s="79"/>
      <c r="IX71" s="79"/>
      <c r="IY71" s="79"/>
      <c r="IZ71" s="79"/>
      <c r="JA71" s="79"/>
      <c r="JB71" s="79"/>
      <c r="JC71" s="79"/>
      <c r="JD71" s="79"/>
      <c r="JE71" s="79"/>
      <c r="JF71" s="79"/>
      <c r="JG71" s="79"/>
      <c r="JH71" s="79"/>
      <c r="JI71" s="79"/>
      <c r="JJ71" s="79"/>
      <c r="JK71" s="79"/>
      <c r="JL71" s="79"/>
      <c r="JM71" s="79"/>
      <c r="JN71" s="79"/>
      <c r="JO71" s="79"/>
      <c r="JP71" s="79"/>
      <c r="JQ71" s="79"/>
      <c r="JR71" s="79"/>
      <c r="JS71" s="79"/>
      <c r="JT71" s="79"/>
      <c r="JU71" s="79"/>
      <c r="JV71" s="79"/>
      <c r="JW71" s="79"/>
      <c r="JX71" s="79"/>
      <c r="JY71" s="79"/>
      <c r="JZ71" s="79"/>
      <c r="KA71" s="79"/>
      <c r="KB71" s="79"/>
      <c r="KC71" s="79"/>
      <c r="KD71" s="79"/>
      <c r="KE71" s="79"/>
      <c r="KF71" s="79"/>
      <c r="KG71" s="79"/>
      <c r="KH71" s="79"/>
      <c r="KI71" s="79"/>
      <c r="KJ71" s="79"/>
      <c r="KK71" s="79"/>
      <c r="KL71" s="79"/>
      <c r="KM71" s="79"/>
      <c r="KN71" s="79"/>
      <c r="KO71" s="79"/>
      <c r="KP71" s="79"/>
      <c r="KQ71" s="79"/>
      <c r="KR71" s="79"/>
      <c r="KS71" s="79"/>
      <c r="KT71" s="79"/>
      <c r="KU71" s="79"/>
      <c r="KV71" s="79"/>
      <c r="KW71" s="79"/>
      <c r="KX71" s="79"/>
      <c r="KY71" s="79"/>
      <c r="KZ71" s="79"/>
      <c r="LA71" s="79"/>
      <c r="LB71" s="79"/>
      <c r="LC71" s="79"/>
      <c r="LD71" s="79"/>
      <c r="LE71" s="79"/>
      <c r="LF71" s="79"/>
      <c r="LG71" s="79"/>
      <c r="LH71" s="79"/>
      <c r="LI71" s="79"/>
      <c r="LJ71" s="79"/>
      <c r="LK71" s="79"/>
      <c r="LL71" s="79"/>
      <c r="LM71" s="79"/>
      <c r="LN71" s="79"/>
      <c r="LO71" s="79"/>
      <c r="LP71" s="79"/>
      <c r="LQ71" s="79"/>
      <c r="LR71" s="79"/>
      <c r="LS71" s="79"/>
      <c r="LT71" s="79"/>
      <c r="LU71" s="79"/>
      <c r="LV71" s="79"/>
      <c r="LW71" s="79"/>
      <c r="LX71" s="79"/>
      <c r="LY71" s="79"/>
      <c r="LZ71" s="79"/>
      <c r="MA71" s="79"/>
      <c r="MB71" s="79"/>
      <c r="MC71" s="79"/>
      <c r="MD71" s="79"/>
      <c r="ME71" s="79"/>
      <c r="MF71" s="79"/>
      <c r="MG71" s="79"/>
      <c r="MH71" s="79"/>
      <c r="MI71" s="79"/>
      <c r="MJ71" s="79"/>
      <c r="MK71" s="79"/>
      <c r="ML71" s="79"/>
      <c r="MM71" s="79"/>
      <c r="MN71" s="79"/>
      <c r="MO71" s="79"/>
      <c r="MP71" s="79"/>
      <c r="MQ71" s="79"/>
      <c r="MR71" s="79"/>
      <c r="MS71" s="79"/>
      <c r="MT71" s="79"/>
      <c r="MU71" s="79"/>
      <c r="MV71" s="79"/>
      <c r="MW71" s="79"/>
      <c r="MX71" s="79"/>
      <c r="MY71" s="79"/>
      <c r="MZ71" s="79"/>
      <c r="NA71" s="79"/>
      <c r="NB71" s="79"/>
      <c r="NC71" s="79"/>
      <c r="ND71" s="79"/>
      <c r="NE71" s="79"/>
      <c r="NF71" s="79"/>
      <c r="NG71" s="79"/>
      <c r="NH71" s="79"/>
      <c r="NI71" s="79"/>
      <c r="NJ71" s="79"/>
      <c r="NK71" s="79"/>
      <c r="NL71" s="79"/>
      <c r="NM71" s="79"/>
      <c r="NN71" s="79"/>
      <c r="NO71" s="79"/>
      <c r="NP71" s="79"/>
      <c r="NQ71" s="79"/>
      <c r="NR71" s="79"/>
      <c r="NS71" s="79"/>
      <c r="NT71" s="79"/>
      <c r="NU71" s="79"/>
      <c r="NV71" s="79"/>
      <c r="NW71" s="79"/>
      <c r="NX71" s="79"/>
      <c r="NY71" s="79"/>
      <c r="NZ71" s="79"/>
      <c r="OA71" s="79"/>
      <c r="OB71" s="79"/>
      <c r="OC71" s="79"/>
      <c r="OD71" s="79"/>
      <c r="OE71" s="79"/>
      <c r="OF71" s="79"/>
      <c r="OG71" s="79"/>
      <c r="OH71" s="79"/>
      <c r="OI71" s="79"/>
      <c r="OJ71" s="79"/>
      <c r="OK71" s="79"/>
      <c r="OL71" s="79"/>
      <c r="OM71" s="79"/>
      <c r="ON71" s="79"/>
      <c r="OO71" s="79"/>
      <c r="OP71" s="79"/>
      <c r="OQ71" s="79"/>
      <c r="OR71" s="79"/>
      <c r="OS71" s="79"/>
      <c r="OT71" s="79"/>
      <c r="OU71" s="79"/>
      <c r="OV71" s="79"/>
      <c r="OW71" s="79"/>
      <c r="OX71" s="79"/>
      <c r="OY71" s="79"/>
      <c r="OZ71" s="79"/>
      <c r="PA71" s="79"/>
      <c r="PB71" s="79"/>
      <c r="PC71" s="79"/>
      <c r="PD71" s="79"/>
      <c r="PE71" s="79"/>
      <c r="PF71" s="79"/>
      <c r="PG71" s="79"/>
      <c r="PH71" s="79"/>
      <c r="PI71" s="79"/>
      <c r="PJ71" s="79"/>
      <c r="PK71" s="79"/>
      <c r="PL71" s="79"/>
      <c r="PM71" s="79"/>
      <c r="PN71" s="79"/>
      <c r="PO71" s="79"/>
      <c r="PP71" s="79"/>
      <c r="PQ71" s="79"/>
      <c r="PR71" s="79"/>
      <c r="PS71" s="79"/>
    </row>
    <row r="72" spans="1:435" s="38" customFormat="1" ht="32.25" customHeight="1" x14ac:dyDescent="0.25">
      <c r="A72" s="40">
        <v>62</v>
      </c>
      <c r="B72" s="18" t="s">
        <v>89</v>
      </c>
      <c r="C72" s="19" t="s">
        <v>90</v>
      </c>
      <c r="D72" s="19" t="s">
        <v>55</v>
      </c>
      <c r="E72" s="19" t="s">
        <v>98</v>
      </c>
      <c r="F72" s="19" t="s">
        <v>70</v>
      </c>
      <c r="G72" s="20" t="s">
        <v>114</v>
      </c>
      <c r="H72" s="21">
        <v>44531</v>
      </c>
      <c r="I72" s="22" t="s">
        <v>269</v>
      </c>
      <c r="J72" s="22"/>
      <c r="K72" s="84">
        <v>13000</v>
      </c>
      <c r="L72" s="87">
        <f>K72*2.87%</f>
        <v>373.1</v>
      </c>
      <c r="M72" s="87">
        <f>K72*7.1%</f>
        <v>922.99999999999989</v>
      </c>
      <c r="N72" s="87">
        <f>(K72*1.2)/100</f>
        <v>156</v>
      </c>
      <c r="O72" s="87">
        <f>K72*3.04%</f>
        <v>395.2</v>
      </c>
      <c r="P72" s="87">
        <f>K72*7.09%</f>
        <v>921.7</v>
      </c>
      <c r="Q72" s="87">
        <v>0</v>
      </c>
      <c r="R72" s="87">
        <f>SUM(L72:Q72)</f>
        <v>2769</v>
      </c>
      <c r="S72" s="87">
        <f>L72+O72+Q72</f>
        <v>768.3</v>
      </c>
      <c r="T72" s="87">
        <f>M72+N72+P72</f>
        <v>2000.7</v>
      </c>
      <c r="U72" s="120">
        <f>K72-S72</f>
        <v>12231.7</v>
      </c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79"/>
      <c r="CX72" s="79"/>
      <c r="CY72" s="79"/>
      <c r="CZ72" s="79"/>
      <c r="DA72" s="79"/>
      <c r="DB72" s="79"/>
      <c r="DC72" s="79"/>
      <c r="DD72" s="79"/>
      <c r="DE72" s="79"/>
      <c r="DF72" s="79"/>
      <c r="DG72" s="79"/>
      <c r="DH72" s="79"/>
      <c r="DI72" s="79"/>
      <c r="DJ72" s="79"/>
      <c r="DK72" s="79"/>
      <c r="DL72" s="79"/>
      <c r="DM72" s="79"/>
      <c r="DN72" s="79"/>
      <c r="DO72" s="79"/>
      <c r="DP72" s="79"/>
      <c r="DQ72" s="79"/>
      <c r="DR72" s="79"/>
      <c r="DS72" s="79"/>
      <c r="DT72" s="79"/>
      <c r="DU72" s="79"/>
      <c r="DV72" s="79"/>
      <c r="DW72" s="79"/>
      <c r="DX72" s="79"/>
      <c r="DY72" s="79"/>
      <c r="DZ72" s="79"/>
      <c r="EA72" s="79"/>
      <c r="EB72" s="79"/>
      <c r="EC72" s="79"/>
      <c r="ED72" s="79"/>
      <c r="EE72" s="79"/>
      <c r="EF72" s="79"/>
      <c r="EG72" s="79"/>
      <c r="EH72" s="79"/>
      <c r="EI72" s="79"/>
      <c r="EJ72" s="79"/>
      <c r="EK72" s="79"/>
      <c r="EL72" s="79"/>
      <c r="EM72" s="79"/>
      <c r="EN72" s="79"/>
      <c r="EO72" s="79"/>
      <c r="EP72" s="79"/>
      <c r="EQ72" s="79"/>
      <c r="ER72" s="79"/>
      <c r="ES72" s="79"/>
      <c r="ET72" s="79"/>
      <c r="EU72" s="79"/>
      <c r="EV72" s="79"/>
      <c r="EW72" s="79"/>
      <c r="EX72" s="79"/>
      <c r="EY72" s="79"/>
      <c r="EZ72" s="79"/>
      <c r="FA72" s="79"/>
      <c r="FB72" s="79"/>
      <c r="FC72" s="79"/>
      <c r="FD72" s="79"/>
      <c r="FE72" s="79"/>
      <c r="FF72" s="79"/>
      <c r="FG72" s="79"/>
      <c r="FH72" s="79"/>
      <c r="FI72" s="79"/>
      <c r="FJ72" s="79"/>
      <c r="FK72" s="79"/>
      <c r="FL72" s="79"/>
      <c r="FM72" s="79"/>
      <c r="FN72" s="79"/>
      <c r="FO72" s="79"/>
      <c r="FP72" s="79"/>
      <c r="FQ72" s="79"/>
      <c r="FR72" s="79"/>
      <c r="FS72" s="79"/>
      <c r="FT72" s="79"/>
      <c r="FU72" s="79"/>
      <c r="FV72" s="79"/>
      <c r="FW72" s="79"/>
      <c r="FX72" s="79"/>
      <c r="FY72" s="79"/>
      <c r="FZ72" s="79"/>
      <c r="GA72" s="79"/>
      <c r="GB72" s="79"/>
      <c r="GC72" s="79"/>
      <c r="GD72" s="79"/>
      <c r="GE72" s="79"/>
      <c r="GF72" s="79"/>
      <c r="GG72" s="79"/>
      <c r="GH72" s="79"/>
      <c r="GI72" s="79"/>
      <c r="GJ72" s="79"/>
      <c r="GK72" s="79"/>
      <c r="GL72" s="79"/>
      <c r="GM72" s="79"/>
      <c r="GN72" s="79"/>
      <c r="GO72" s="79"/>
      <c r="GP72" s="79"/>
      <c r="GQ72" s="79"/>
      <c r="GR72" s="79"/>
      <c r="GS72" s="79"/>
      <c r="GT72" s="79"/>
      <c r="GU72" s="79"/>
      <c r="GV72" s="79"/>
      <c r="GW72" s="79"/>
      <c r="GX72" s="79"/>
      <c r="GY72" s="79"/>
      <c r="GZ72" s="79"/>
      <c r="HA72" s="79"/>
      <c r="HB72" s="79"/>
      <c r="HC72" s="79"/>
      <c r="HD72" s="79"/>
      <c r="HE72" s="79"/>
      <c r="HF72" s="79"/>
      <c r="HG72" s="79"/>
      <c r="HH72" s="79"/>
      <c r="HI72" s="79"/>
      <c r="HJ72" s="79"/>
      <c r="HK72" s="79"/>
      <c r="HL72" s="79"/>
      <c r="HM72" s="79"/>
      <c r="HN72" s="79"/>
      <c r="HO72" s="79"/>
      <c r="HP72" s="79"/>
      <c r="HQ72" s="79"/>
      <c r="HR72" s="79"/>
      <c r="HS72" s="79"/>
      <c r="HT72" s="79"/>
      <c r="HU72" s="79"/>
      <c r="HV72" s="79"/>
      <c r="HW72" s="79"/>
      <c r="HX72" s="79"/>
      <c r="HY72" s="79"/>
      <c r="HZ72" s="79"/>
      <c r="IA72" s="79"/>
      <c r="IB72" s="79"/>
      <c r="IC72" s="79"/>
      <c r="ID72" s="79"/>
      <c r="IE72" s="79"/>
      <c r="IF72" s="79"/>
      <c r="IG72" s="79"/>
      <c r="IH72" s="79"/>
      <c r="II72" s="79"/>
      <c r="IJ72" s="79"/>
      <c r="IK72" s="79"/>
      <c r="IL72" s="79"/>
      <c r="IM72" s="79"/>
      <c r="IN72" s="79"/>
      <c r="IO72" s="79"/>
      <c r="IP72" s="79"/>
      <c r="IQ72" s="79"/>
      <c r="IR72" s="79"/>
      <c r="IS72" s="79"/>
      <c r="IT72" s="79"/>
      <c r="IU72" s="79"/>
      <c r="IV72" s="79"/>
      <c r="IW72" s="79"/>
      <c r="IX72" s="79"/>
      <c r="IY72" s="79"/>
      <c r="IZ72" s="79"/>
      <c r="JA72" s="79"/>
      <c r="JB72" s="79"/>
      <c r="JC72" s="79"/>
      <c r="JD72" s="79"/>
      <c r="JE72" s="79"/>
      <c r="JF72" s="79"/>
      <c r="JG72" s="79"/>
      <c r="JH72" s="79"/>
      <c r="JI72" s="79"/>
      <c r="JJ72" s="79"/>
      <c r="JK72" s="79"/>
      <c r="JL72" s="79"/>
      <c r="JM72" s="79"/>
      <c r="JN72" s="79"/>
      <c r="JO72" s="79"/>
      <c r="JP72" s="79"/>
      <c r="JQ72" s="79"/>
      <c r="JR72" s="79"/>
      <c r="JS72" s="79"/>
      <c r="JT72" s="79"/>
      <c r="JU72" s="79"/>
      <c r="JV72" s="79"/>
      <c r="JW72" s="79"/>
      <c r="JX72" s="79"/>
      <c r="JY72" s="79"/>
      <c r="JZ72" s="79"/>
      <c r="KA72" s="79"/>
      <c r="KB72" s="79"/>
      <c r="KC72" s="79"/>
      <c r="KD72" s="79"/>
      <c r="KE72" s="79"/>
      <c r="KF72" s="79"/>
      <c r="KG72" s="79"/>
      <c r="KH72" s="79"/>
      <c r="KI72" s="79"/>
      <c r="KJ72" s="79"/>
      <c r="KK72" s="79"/>
      <c r="KL72" s="79"/>
      <c r="KM72" s="79"/>
      <c r="KN72" s="79"/>
      <c r="KO72" s="79"/>
      <c r="KP72" s="79"/>
      <c r="KQ72" s="79"/>
      <c r="KR72" s="79"/>
      <c r="KS72" s="79"/>
      <c r="KT72" s="79"/>
      <c r="KU72" s="79"/>
      <c r="KV72" s="79"/>
      <c r="KW72" s="79"/>
      <c r="KX72" s="79"/>
      <c r="KY72" s="79"/>
      <c r="KZ72" s="79"/>
      <c r="LA72" s="79"/>
      <c r="LB72" s="79"/>
      <c r="LC72" s="79"/>
      <c r="LD72" s="79"/>
      <c r="LE72" s="79"/>
      <c r="LF72" s="79"/>
      <c r="LG72" s="79"/>
      <c r="LH72" s="79"/>
      <c r="LI72" s="79"/>
      <c r="LJ72" s="79"/>
      <c r="LK72" s="79"/>
      <c r="LL72" s="79"/>
      <c r="LM72" s="79"/>
      <c r="LN72" s="79"/>
      <c r="LO72" s="79"/>
      <c r="LP72" s="79"/>
      <c r="LQ72" s="79"/>
      <c r="LR72" s="79"/>
      <c r="LS72" s="79"/>
      <c r="LT72" s="79"/>
      <c r="LU72" s="79"/>
      <c r="LV72" s="79"/>
      <c r="LW72" s="79"/>
      <c r="LX72" s="79"/>
      <c r="LY72" s="79"/>
      <c r="LZ72" s="79"/>
      <c r="MA72" s="79"/>
      <c r="MB72" s="79"/>
      <c r="MC72" s="79"/>
      <c r="MD72" s="79"/>
      <c r="ME72" s="79"/>
      <c r="MF72" s="79"/>
      <c r="MG72" s="79"/>
      <c r="MH72" s="79"/>
      <c r="MI72" s="79"/>
      <c r="MJ72" s="79"/>
      <c r="MK72" s="79"/>
      <c r="ML72" s="79"/>
      <c r="MM72" s="79"/>
      <c r="MN72" s="79"/>
      <c r="MO72" s="79"/>
      <c r="MP72" s="79"/>
      <c r="MQ72" s="79"/>
      <c r="MR72" s="79"/>
      <c r="MS72" s="79"/>
      <c r="MT72" s="79"/>
      <c r="MU72" s="79"/>
      <c r="MV72" s="79"/>
      <c r="MW72" s="79"/>
      <c r="MX72" s="79"/>
      <c r="MY72" s="79"/>
      <c r="MZ72" s="79"/>
      <c r="NA72" s="79"/>
      <c r="NB72" s="79"/>
      <c r="NC72" s="79"/>
      <c r="ND72" s="79"/>
      <c r="NE72" s="79"/>
      <c r="NF72" s="79"/>
      <c r="NG72" s="79"/>
      <c r="NH72" s="79"/>
      <c r="NI72" s="79"/>
      <c r="NJ72" s="79"/>
      <c r="NK72" s="79"/>
      <c r="NL72" s="79"/>
      <c r="NM72" s="79"/>
      <c r="NN72" s="79"/>
      <c r="NO72" s="79"/>
      <c r="NP72" s="79"/>
      <c r="NQ72" s="79"/>
      <c r="NR72" s="79"/>
      <c r="NS72" s="79"/>
      <c r="NT72" s="79"/>
      <c r="NU72" s="79"/>
      <c r="NV72" s="79"/>
      <c r="NW72" s="79"/>
      <c r="NX72" s="79"/>
      <c r="NY72" s="79"/>
      <c r="NZ72" s="79"/>
      <c r="OA72" s="79"/>
      <c r="OB72" s="79"/>
      <c r="OC72" s="79"/>
      <c r="OD72" s="79"/>
      <c r="OE72" s="79"/>
      <c r="OF72" s="79"/>
      <c r="OG72" s="79"/>
      <c r="OH72" s="79"/>
      <c r="OI72" s="79"/>
      <c r="OJ72" s="79"/>
      <c r="OK72" s="79"/>
      <c r="OL72" s="79"/>
      <c r="OM72" s="79"/>
      <c r="ON72" s="79"/>
      <c r="OO72" s="79"/>
      <c r="OP72" s="79"/>
      <c r="OQ72" s="79"/>
      <c r="OR72" s="79"/>
      <c r="OS72" s="79"/>
      <c r="OT72" s="79"/>
      <c r="OU72" s="79"/>
      <c r="OV72" s="79"/>
      <c r="OW72" s="79"/>
      <c r="OX72" s="79"/>
      <c r="OY72" s="79"/>
      <c r="OZ72" s="79"/>
      <c r="PA72" s="79"/>
      <c r="PB72" s="79"/>
      <c r="PC72" s="79"/>
      <c r="PD72" s="79"/>
      <c r="PE72" s="79"/>
      <c r="PF72" s="79"/>
      <c r="PG72" s="79"/>
      <c r="PH72" s="79"/>
      <c r="PI72" s="79"/>
      <c r="PJ72" s="79"/>
      <c r="PK72" s="79"/>
      <c r="PL72" s="79"/>
      <c r="PM72" s="79"/>
      <c r="PN72" s="79"/>
      <c r="PO72" s="79"/>
      <c r="PP72" s="79"/>
      <c r="PQ72" s="79"/>
      <c r="PR72" s="79"/>
      <c r="PS72" s="79"/>
    </row>
    <row r="73" spans="1:435" s="38" customFormat="1" ht="18.75" customHeight="1" x14ac:dyDescent="0.25">
      <c r="A73" s="40">
        <v>63</v>
      </c>
      <c r="B73" s="19" t="s">
        <v>109</v>
      </c>
      <c r="C73" s="18" t="s">
        <v>110</v>
      </c>
      <c r="D73" s="19" t="s">
        <v>66</v>
      </c>
      <c r="E73" s="19" t="s">
        <v>173</v>
      </c>
      <c r="F73" s="19" t="s">
        <v>70</v>
      </c>
      <c r="G73" s="20" t="s">
        <v>114</v>
      </c>
      <c r="H73" s="21">
        <v>44531</v>
      </c>
      <c r="I73" s="52" t="s">
        <v>270</v>
      </c>
      <c r="J73" s="52"/>
      <c r="K73" s="85">
        <v>10000</v>
      </c>
      <c r="L73" s="87">
        <f>K73*2.87%</f>
        <v>287</v>
      </c>
      <c r="M73" s="87">
        <f>K73*7.1%</f>
        <v>709.99999999999989</v>
      </c>
      <c r="N73" s="87">
        <f>(K73*1.2)/100</f>
        <v>120</v>
      </c>
      <c r="O73" s="87">
        <f>K73*3.04%</f>
        <v>304</v>
      </c>
      <c r="P73" s="87">
        <f>K73*7.09%</f>
        <v>709</v>
      </c>
      <c r="Q73" s="87">
        <v>0</v>
      </c>
      <c r="R73" s="87">
        <f>SUM(L73:Q73)</f>
        <v>2130</v>
      </c>
      <c r="S73" s="87">
        <f>L73+O73+Q73</f>
        <v>591</v>
      </c>
      <c r="T73" s="87">
        <f>M73+N73+P73</f>
        <v>1539</v>
      </c>
      <c r="U73" s="120">
        <f>K73-S73</f>
        <v>9409</v>
      </c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79"/>
      <c r="CA73" s="79"/>
      <c r="CB73" s="79"/>
      <c r="CC73" s="79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/>
      <c r="CO73" s="79"/>
      <c r="CP73" s="79"/>
      <c r="CQ73" s="79"/>
      <c r="CR73" s="79"/>
      <c r="CS73" s="79"/>
      <c r="CT73" s="79"/>
      <c r="CU73" s="79"/>
      <c r="CV73" s="79"/>
      <c r="CW73" s="79"/>
      <c r="CX73" s="79"/>
      <c r="CY73" s="79"/>
      <c r="CZ73" s="79"/>
      <c r="DA73" s="79"/>
      <c r="DB73" s="79"/>
      <c r="DC73" s="79"/>
      <c r="DD73" s="79"/>
      <c r="DE73" s="79"/>
      <c r="DF73" s="79"/>
      <c r="DG73" s="79"/>
      <c r="DH73" s="79"/>
      <c r="DI73" s="79"/>
      <c r="DJ73" s="79"/>
      <c r="DK73" s="79"/>
      <c r="DL73" s="79"/>
      <c r="DM73" s="79"/>
      <c r="DN73" s="79"/>
      <c r="DO73" s="79"/>
      <c r="DP73" s="79"/>
      <c r="DQ73" s="79"/>
      <c r="DR73" s="79"/>
      <c r="DS73" s="79"/>
      <c r="DT73" s="79"/>
      <c r="DU73" s="79"/>
      <c r="DV73" s="79"/>
      <c r="DW73" s="79"/>
      <c r="DX73" s="79"/>
      <c r="DY73" s="79"/>
      <c r="DZ73" s="79"/>
      <c r="EA73" s="79"/>
      <c r="EB73" s="79"/>
      <c r="EC73" s="79"/>
      <c r="ED73" s="79"/>
      <c r="EE73" s="79"/>
      <c r="EF73" s="79"/>
      <c r="EG73" s="79"/>
      <c r="EH73" s="79"/>
      <c r="EI73" s="79"/>
      <c r="EJ73" s="79"/>
      <c r="EK73" s="79"/>
      <c r="EL73" s="79"/>
      <c r="EM73" s="79"/>
      <c r="EN73" s="79"/>
      <c r="EO73" s="79"/>
      <c r="EP73" s="79"/>
      <c r="EQ73" s="79"/>
      <c r="ER73" s="79"/>
      <c r="ES73" s="79"/>
      <c r="ET73" s="79"/>
      <c r="EU73" s="79"/>
      <c r="EV73" s="79"/>
      <c r="EW73" s="79"/>
      <c r="EX73" s="79"/>
      <c r="EY73" s="79"/>
      <c r="EZ73" s="79"/>
      <c r="FA73" s="79"/>
      <c r="FB73" s="79"/>
      <c r="FC73" s="79"/>
      <c r="FD73" s="79"/>
      <c r="FE73" s="79"/>
      <c r="FF73" s="79"/>
      <c r="FG73" s="79"/>
      <c r="FH73" s="79"/>
      <c r="FI73" s="79"/>
      <c r="FJ73" s="79"/>
      <c r="FK73" s="79"/>
      <c r="FL73" s="79"/>
      <c r="FM73" s="79"/>
      <c r="FN73" s="79"/>
      <c r="FO73" s="79"/>
      <c r="FP73" s="79"/>
      <c r="FQ73" s="79"/>
      <c r="FR73" s="79"/>
      <c r="FS73" s="79"/>
      <c r="FT73" s="79"/>
      <c r="FU73" s="79"/>
      <c r="FV73" s="79"/>
      <c r="FW73" s="79"/>
      <c r="FX73" s="79"/>
      <c r="FY73" s="79"/>
      <c r="FZ73" s="79"/>
      <c r="GA73" s="79"/>
      <c r="GB73" s="79"/>
      <c r="GC73" s="79"/>
      <c r="GD73" s="79"/>
      <c r="GE73" s="79"/>
      <c r="GF73" s="79"/>
      <c r="GG73" s="79"/>
      <c r="GH73" s="79"/>
      <c r="GI73" s="79"/>
      <c r="GJ73" s="79"/>
      <c r="GK73" s="79"/>
      <c r="GL73" s="79"/>
      <c r="GM73" s="79"/>
      <c r="GN73" s="79"/>
      <c r="GO73" s="79"/>
      <c r="GP73" s="79"/>
      <c r="GQ73" s="79"/>
      <c r="GR73" s="79"/>
      <c r="GS73" s="79"/>
      <c r="GT73" s="79"/>
      <c r="GU73" s="79"/>
      <c r="GV73" s="79"/>
      <c r="GW73" s="79"/>
      <c r="GX73" s="79"/>
      <c r="GY73" s="79"/>
      <c r="GZ73" s="79"/>
      <c r="HA73" s="79"/>
      <c r="HB73" s="79"/>
      <c r="HC73" s="79"/>
      <c r="HD73" s="79"/>
      <c r="HE73" s="79"/>
      <c r="HF73" s="79"/>
      <c r="HG73" s="79"/>
      <c r="HH73" s="79"/>
      <c r="HI73" s="79"/>
      <c r="HJ73" s="79"/>
      <c r="HK73" s="79"/>
      <c r="HL73" s="79"/>
      <c r="HM73" s="79"/>
      <c r="HN73" s="79"/>
      <c r="HO73" s="79"/>
      <c r="HP73" s="79"/>
      <c r="HQ73" s="79"/>
      <c r="HR73" s="79"/>
      <c r="HS73" s="79"/>
      <c r="HT73" s="79"/>
      <c r="HU73" s="79"/>
      <c r="HV73" s="79"/>
      <c r="HW73" s="79"/>
      <c r="HX73" s="79"/>
      <c r="HY73" s="79"/>
      <c r="HZ73" s="79"/>
      <c r="IA73" s="79"/>
      <c r="IB73" s="79"/>
      <c r="IC73" s="79"/>
      <c r="ID73" s="79"/>
      <c r="IE73" s="79"/>
      <c r="IF73" s="79"/>
      <c r="IG73" s="79"/>
      <c r="IH73" s="79"/>
      <c r="II73" s="79"/>
      <c r="IJ73" s="79"/>
      <c r="IK73" s="79"/>
      <c r="IL73" s="79"/>
      <c r="IM73" s="79"/>
      <c r="IN73" s="79"/>
      <c r="IO73" s="79"/>
      <c r="IP73" s="79"/>
      <c r="IQ73" s="79"/>
      <c r="IR73" s="79"/>
      <c r="IS73" s="79"/>
      <c r="IT73" s="79"/>
      <c r="IU73" s="79"/>
      <c r="IV73" s="79"/>
      <c r="IW73" s="79"/>
      <c r="IX73" s="79"/>
      <c r="IY73" s="79"/>
      <c r="IZ73" s="79"/>
      <c r="JA73" s="79"/>
      <c r="JB73" s="79"/>
      <c r="JC73" s="79"/>
      <c r="JD73" s="79"/>
      <c r="JE73" s="79"/>
      <c r="JF73" s="79"/>
      <c r="JG73" s="79"/>
      <c r="JH73" s="79"/>
      <c r="JI73" s="79"/>
      <c r="JJ73" s="79"/>
      <c r="JK73" s="79"/>
      <c r="JL73" s="79"/>
      <c r="JM73" s="79"/>
      <c r="JN73" s="79"/>
      <c r="JO73" s="79"/>
      <c r="JP73" s="79"/>
      <c r="JQ73" s="79"/>
      <c r="JR73" s="79"/>
      <c r="JS73" s="79"/>
      <c r="JT73" s="79"/>
      <c r="JU73" s="79"/>
      <c r="JV73" s="79"/>
      <c r="JW73" s="79"/>
      <c r="JX73" s="79"/>
      <c r="JY73" s="79"/>
      <c r="JZ73" s="79"/>
      <c r="KA73" s="79"/>
      <c r="KB73" s="79"/>
      <c r="KC73" s="79"/>
      <c r="KD73" s="79"/>
      <c r="KE73" s="79"/>
      <c r="KF73" s="79"/>
      <c r="KG73" s="79"/>
      <c r="KH73" s="79"/>
      <c r="KI73" s="79"/>
      <c r="KJ73" s="79"/>
      <c r="KK73" s="79"/>
      <c r="KL73" s="79"/>
      <c r="KM73" s="79"/>
      <c r="KN73" s="79"/>
      <c r="KO73" s="79"/>
      <c r="KP73" s="79"/>
      <c r="KQ73" s="79"/>
      <c r="KR73" s="79"/>
      <c r="KS73" s="79"/>
      <c r="KT73" s="79"/>
      <c r="KU73" s="79"/>
      <c r="KV73" s="79"/>
      <c r="KW73" s="79"/>
      <c r="KX73" s="79"/>
      <c r="KY73" s="79"/>
      <c r="KZ73" s="79"/>
      <c r="LA73" s="79"/>
      <c r="LB73" s="79"/>
      <c r="LC73" s="79"/>
      <c r="LD73" s="79"/>
      <c r="LE73" s="79"/>
      <c r="LF73" s="79"/>
      <c r="LG73" s="79"/>
      <c r="LH73" s="79"/>
      <c r="LI73" s="79"/>
      <c r="LJ73" s="79"/>
      <c r="LK73" s="79"/>
      <c r="LL73" s="79"/>
      <c r="LM73" s="79"/>
      <c r="LN73" s="79"/>
      <c r="LO73" s="79"/>
      <c r="LP73" s="79"/>
      <c r="LQ73" s="79"/>
      <c r="LR73" s="79"/>
      <c r="LS73" s="79"/>
      <c r="LT73" s="79"/>
      <c r="LU73" s="79"/>
      <c r="LV73" s="79"/>
      <c r="LW73" s="79"/>
      <c r="LX73" s="79"/>
      <c r="LY73" s="79"/>
      <c r="LZ73" s="79"/>
      <c r="MA73" s="79"/>
      <c r="MB73" s="79"/>
      <c r="MC73" s="79"/>
      <c r="MD73" s="79"/>
      <c r="ME73" s="79"/>
      <c r="MF73" s="79"/>
      <c r="MG73" s="79"/>
      <c r="MH73" s="79"/>
      <c r="MI73" s="79"/>
      <c r="MJ73" s="79"/>
      <c r="MK73" s="79"/>
      <c r="ML73" s="79"/>
      <c r="MM73" s="79"/>
      <c r="MN73" s="79"/>
      <c r="MO73" s="79"/>
      <c r="MP73" s="79"/>
      <c r="MQ73" s="79"/>
      <c r="MR73" s="79"/>
      <c r="MS73" s="79"/>
      <c r="MT73" s="79"/>
      <c r="MU73" s="79"/>
      <c r="MV73" s="79"/>
      <c r="MW73" s="79"/>
      <c r="MX73" s="79"/>
      <c r="MY73" s="79"/>
      <c r="MZ73" s="79"/>
      <c r="NA73" s="79"/>
      <c r="NB73" s="79"/>
      <c r="NC73" s="79"/>
      <c r="ND73" s="79"/>
      <c r="NE73" s="79"/>
      <c r="NF73" s="79"/>
      <c r="NG73" s="79"/>
      <c r="NH73" s="79"/>
      <c r="NI73" s="79"/>
      <c r="NJ73" s="79"/>
      <c r="NK73" s="79"/>
      <c r="NL73" s="79"/>
      <c r="NM73" s="79"/>
      <c r="NN73" s="79"/>
      <c r="NO73" s="79"/>
      <c r="NP73" s="79"/>
      <c r="NQ73" s="79"/>
      <c r="NR73" s="79"/>
      <c r="NS73" s="79"/>
      <c r="NT73" s="79"/>
      <c r="NU73" s="79"/>
      <c r="NV73" s="79"/>
      <c r="NW73" s="79"/>
      <c r="NX73" s="79"/>
      <c r="NY73" s="79"/>
      <c r="NZ73" s="79"/>
      <c r="OA73" s="79"/>
      <c r="OB73" s="79"/>
      <c r="OC73" s="79"/>
      <c r="OD73" s="79"/>
      <c r="OE73" s="79"/>
      <c r="OF73" s="79"/>
      <c r="OG73" s="79"/>
      <c r="OH73" s="79"/>
      <c r="OI73" s="79"/>
      <c r="OJ73" s="79"/>
      <c r="OK73" s="79"/>
      <c r="OL73" s="79"/>
      <c r="OM73" s="79"/>
      <c r="ON73" s="79"/>
      <c r="OO73" s="79"/>
      <c r="OP73" s="79"/>
      <c r="OQ73" s="79"/>
      <c r="OR73" s="79"/>
      <c r="OS73" s="79"/>
      <c r="OT73" s="79"/>
      <c r="OU73" s="79"/>
      <c r="OV73" s="79"/>
      <c r="OW73" s="79"/>
      <c r="OX73" s="79"/>
      <c r="OY73" s="79"/>
      <c r="OZ73" s="79"/>
      <c r="PA73" s="79"/>
      <c r="PB73" s="79"/>
      <c r="PC73" s="79"/>
      <c r="PD73" s="79"/>
      <c r="PE73" s="79"/>
      <c r="PF73" s="79"/>
      <c r="PG73" s="79"/>
      <c r="PH73" s="79"/>
      <c r="PI73" s="79"/>
      <c r="PJ73" s="79"/>
      <c r="PK73" s="79"/>
      <c r="PL73" s="79"/>
      <c r="PM73" s="79"/>
      <c r="PN73" s="79"/>
      <c r="PO73" s="79"/>
      <c r="PP73" s="79"/>
      <c r="PQ73" s="79"/>
      <c r="PR73" s="79"/>
      <c r="PS73" s="79"/>
    </row>
    <row r="74" spans="1:435" s="38" customFormat="1" ht="14.25" customHeight="1" x14ac:dyDescent="0.25">
      <c r="A74" s="40">
        <v>64</v>
      </c>
      <c r="B74" s="18" t="s">
        <v>109</v>
      </c>
      <c r="C74" s="18" t="s">
        <v>226</v>
      </c>
      <c r="D74" s="18" t="s">
        <v>55</v>
      </c>
      <c r="E74" s="18" t="s">
        <v>81</v>
      </c>
      <c r="F74" s="18" t="s">
        <v>70</v>
      </c>
      <c r="G74" s="20" t="s">
        <v>114</v>
      </c>
      <c r="H74" s="26">
        <v>45536</v>
      </c>
      <c r="I74" s="22" t="s">
        <v>269</v>
      </c>
      <c r="J74" s="22"/>
      <c r="K74" s="64">
        <v>13000</v>
      </c>
      <c r="L74" s="87">
        <f>K74*2.87%</f>
        <v>373.1</v>
      </c>
      <c r="M74" s="87">
        <f>K74*7.1%</f>
        <v>922.99999999999989</v>
      </c>
      <c r="N74" s="87">
        <f>(K74*1.2)/100</f>
        <v>156</v>
      </c>
      <c r="O74" s="87">
        <f>K74*3.04%</f>
        <v>395.2</v>
      </c>
      <c r="P74" s="87">
        <f>K74*7.09%</f>
        <v>921.7</v>
      </c>
      <c r="Q74" s="87">
        <v>0</v>
      </c>
      <c r="R74" s="87">
        <f>SUM(L74:Q74)</f>
        <v>2769</v>
      </c>
      <c r="S74" s="87">
        <f>L74+O74+Q74</f>
        <v>768.3</v>
      </c>
      <c r="T74" s="87">
        <f>M74+N74+P74</f>
        <v>2000.7</v>
      </c>
      <c r="U74" s="120">
        <f>K74-S74</f>
        <v>12231.7</v>
      </c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79"/>
      <c r="DQ74" s="79"/>
      <c r="DR74" s="79"/>
      <c r="DS74" s="79"/>
      <c r="DT74" s="79"/>
      <c r="DU74" s="79"/>
      <c r="DV74" s="79"/>
      <c r="DW74" s="79"/>
      <c r="DX74" s="79"/>
      <c r="DY74" s="79"/>
      <c r="DZ74" s="79"/>
      <c r="EA74" s="79"/>
      <c r="EB74" s="79"/>
      <c r="EC74" s="79"/>
      <c r="ED74" s="79"/>
      <c r="EE74" s="79"/>
      <c r="EF74" s="79"/>
      <c r="EG74" s="79"/>
      <c r="EH74" s="79"/>
      <c r="EI74" s="79"/>
      <c r="EJ74" s="79"/>
      <c r="EK74" s="79"/>
      <c r="EL74" s="79"/>
      <c r="EM74" s="79"/>
      <c r="EN74" s="79"/>
      <c r="EO74" s="79"/>
      <c r="EP74" s="79"/>
      <c r="EQ74" s="79"/>
      <c r="ER74" s="79"/>
      <c r="ES74" s="79"/>
      <c r="ET74" s="79"/>
      <c r="EU74" s="79"/>
      <c r="EV74" s="79"/>
      <c r="EW74" s="79"/>
      <c r="EX74" s="79"/>
      <c r="EY74" s="79"/>
      <c r="EZ74" s="79"/>
      <c r="FA74" s="79"/>
      <c r="FB74" s="79"/>
      <c r="FC74" s="79"/>
      <c r="FD74" s="79"/>
      <c r="FE74" s="79"/>
      <c r="FF74" s="79"/>
      <c r="FG74" s="79"/>
      <c r="FH74" s="79"/>
      <c r="FI74" s="79"/>
      <c r="FJ74" s="79"/>
      <c r="FK74" s="79"/>
      <c r="FL74" s="79"/>
      <c r="FM74" s="79"/>
      <c r="FN74" s="79"/>
      <c r="FO74" s="79"/>
      <c r="FP74" s="79"/>
      <c r="FQ74" s="79"/>
      <c r="FR74" s="79"/>
      <c r="FS74" s="79"/>
      <c r="FT74" s="79"/>
      <c r="FU74" s="79"/>
      <c r="FV74" s="79"/>
      <c r="FW74" s="79"/>
      <c r="FX74" s="79"/>
      <c r="FY74" s="79"/>
      <c r="FZ74" s="79"/>
      <c r="GA74" s="79"/>
      <c r="GB74" s="79"/>
      <c r="GC74" s="79"/>
      <c r="GD74" s="79"/>
      <c r="GE74" s="79"/>
      <c r="GF74" s="79"/>
      <c r="GG74" s="79"/>
      <c r="GH74" s="79"/>
      <c r="GI74" s="79"/>
      <c r="GJ74" s="79"/>
      <c r="GK74" s="79"/>
      <c r="GL74" s="79"/>
      <c r="GM74" s="79"/>
      <c r="GN74" s="79"/>
      <c r="GO74" s="79"/>
      <c r="GP74" s="79"/>
      <c r="GQ74" s="79"/>
      <c r="GR74" s="79"/>
      <c r="GS74" s="79"/>
      <c r="GT74" s="79"/>
      <c r="GU74" s="79"/>
      <c r="GV74" s="79"/>
      <c r="GW74" s="79"/>
      <c r="GX74" s="79"/>
      <c r="GY74" s="79"/>
      <c r="GZ74" s="79"/>
      <c r="HA74" s="79"/>
      <c r="HB74" s="79"/>
      <c r="HC74" s="79"/>
      <c r="HD74" s="79"/>
      <c r="HE74" s="79"/>
      <c r="HF74" s="79"/>
      <c r="HG74" s="79"/>
      <c r="HH74" s="79"/>
      <c r="HI74" s="79"/>
      <c r="HJ74" s="79"/>
      <c r="HK74" s="79"/>
      <c r="HL74" s="79"/>
      <c r="HM74" s="79"/>
      <c r="HN74" s="79"/>
      <c r="HO74" s="79"/>
      <c r="HP74" s="79"/>
      <c r="HQ74" s="79"/>
      <c r="HR74" s="79"/>
      <c r="HS74" s="79"/>
      <c r="HT74" s="79"/>
      <c r="HU74" s="79"/>
      <c r="HV74" s="79"/>
      <c r="HW74" s="79"/>
      <c r="HX74" s="79"/>
      <c r="HY74" s="79"/>
      <c r="HZ74" s="79"/>
      <c r="IA74" s="79"/>
      <c r="IB74" s="79"/>
      <c r="IC74" s="79"/>
      <c r="ID74" s="79"/>
      <c r="IE74" s="79"/>
      <c r="IF74" s="79"/>
      <c r="IG74" s="79"/>
      <c r="IH74" s="79"/>
      <c r="II74" s="79"/>
      <c r="IJ74" s="79"/>
      <c r="IK74" s="79"/>
      <c r="IL74" s="79"/>
      <c r="IM74" s="79"/>
      <c r="IN74" s="79"/>
      <c r="IO74" s="79"/>
      <c r="IP74" s="79"/>
      <c r="IQ74" s="79"/>
      <c r="IR74" s="79"/>
      <c r="IS74" s="79"/>
      <c r="IT74" s="79"/>
      <c r="IU74" s="79"/>
      <c r="IV74" s="79"/>
      <c r="IW74" s="79"/>
      <c r="IX74" s="79"/>
      <c r="IY74" s="79"/>
      <c r="IZ74" s="79"/>
      <c r="JA74" s="79"/>
      <c r="JB74" s="79"/>
      <c r="JC74" s="79"/>
      <c r="JD74" s="79"/>
      <c r="JE74" s="79"/>
      <c r="JF74" s="79"/>
      <c r="JG74" s="79"/>
      <c r="JH74" s="79"/>
      <c r="JI74" s="79"/>
      <c r="JJ74" s="79"/>
      <c r="JK74" s="79"/>
      <c r="JL74" s="79"/>
      <c r="JM74" s="79"/>
      <c r="JN74" s="79"/>
      <c r="JO74" s="79"/>
      <c r="JP74" s="79"/>
      <c r="JQ74" s="79"/>
      <c r="JR74" s="79"/>
      <c r="JS74" s="79"/>
      <c r="JT74" s="79"/>
      <c r="JU74" s="79"/>
      <c r="JV74" s="79"/>
      <c r="JW74" s="79"/>
      <c r="JX74" s="79"/>
      <c r="JY74" s="79"/>
      <c r="JZ74" s="79"/>
      <c r="KA74" s="79"/>
      <c r="KB74" s="79"/>
      <c r="KC74" s="79"/>
      <c r="KD74" s="79"/>
      <c r="KE74" s="79"/>
      <c r="KF74" s="79"/>
      <c r="KG74" s="79"/>
      <c r="KH74" s="79"/>
      <c r="KI74" s="79"/>
      <c r="KJ74" s="79"/>
      <c r="KK74" s="79"/>
      <c r="KL74" s="79"/>
      <c r="KM74" s="79"/>
      <c r="KN74" s="79"/>
      <c r="KO74" s="79"/>
      <c r="KP74" s="79"/>
      <c r="KQ74" s="79"/>
      <c r="KR74" s="79"/>
      <c r="KS74" s="79"/>
      <c r="KT74" s="79"/>
      <c r="KU74" s="79"/>
      <c r="KV74" s="79"/>
      <c r="KW74" s="79"/>
      <c r="KX74" s="79"/>
      <c r="KY74" s="79"/>
      <c r="KZ74" s="79"/>
      <c r="LA74" s="79"/>
      <c r="LB74" s="79"/>
      <c r="LC74" s="79"/>
      <c r="LD74" s="79"/>
      <c r="LE74" s="79"/>
      <c r="LF74" s="79"/>
      <c r="LG74" s="79"/>
      <c r="LH74" s="79"/>
      <c r="LI74" s="79"/>
      <c r="LJ74" s="79"/>
      <c r="LK74" s="79"/>
      <c r="LL74" s="79"/>
      <c r="LM74" s="79"/>
      <c r="LN74" s="79"/>
      <c r="LO74" s="79"/>
      <c r="LP74" s="79"/>
      <c r="LQ74" s="79"/>
      <c r="LR74" s="79"/>
      <c r="LS74" s="79"/>
      <c r="LT74" s="79"/>
      <c r="LU74" s="79"/>
      <c r="LV74" s="79"/>
      <c r="LW74" s="79"/>
      <c r="LX74" s="79"/>
      <c r="LY74" s="79"/>
      <c r="LZ74" s="79"/>
      <c r="MA74" s="79"/>
      <c r="MB74" s="79"/>
      <c r="MC74" s="79"/>
      <c r="MD74" s="79"/>
      <c r="ME74" s="79"/>
      <c r="MF74" s="79"/>
      <c r="MG74" s="79"/>
      <c r="MH74" s="79"/>
      <c r="MI74" s="79"/>
      <c r="MJ74" s="79"/>
      <c r="MK74" s="79"/>
      <c r="ML74" s="79"/>
      <c r="MM74" s="79"/>
      <c r="MN74" s="79"/>
      <c r="MO74" s="79"/>
      <c r="MP74" s="79"/>
      <c r="MQ74" s="79"/>
      <c r="MR74" s="79"/>
      <c r="MS74" s="79"/>
      <c r="MT74" s="79"/>
      <c r="MU74" s="79"/>
      <c r="MV74" s="79"/>
      <c r="MW74" s="79"/>
      <c r="MX74" s="79"/>
      <c r="MY74" s="79"/>
      <c r="MZ74" s="79"/>
      <c r="NA74" s="79"/>
      <c r="NB74" s="79"/>
      <c r="NC74" s="79"/>
      <c r="ND74" s="79"/>
      <c r="NE74" s="79"/>
      <c r="NF74" s="79"/>
      <c r="NG74" s="79"/>
      <c r="NH74" s="79"/>
      <c r="NI74" s="79"/>
      <c r="NJ74" s="79"/>
      <c r="NK74" s="79"/>
      <c r="NL74" s="79"/>
      <c r="NM74" s="79"/>
      <c r="NN74" s="79"/>
      <c r="NO74" s="79"/>
      <c r="NP74" s="79"/>
      <c r="NQ74" s="79"/>
      <c r="NR74" s="79"/>
      <c r="NS74" s="79"/>
      <c r="NT74" s="79"/>
      <c r="NU74" s="79"/>
      <c r="NV74" s="79"/>
      <c r="NW74" s="79"/>
      <c r="NX74" s="79"/>
      <c r="NY74" s="79"/>
      <c r="NZ74" s="79"/>
      <c r="OA74" s="79"/>
      <c r="OB74" s="79"/>
      <c r="OC74" s="79"/>
      <c r="OD74" s="79"/>
      <c r="OE74" s="79"/>
      <c r="OF74" s="79"/>
      <c r="OG74" s="79"/>
      <c r="OH74" s="79"/>
      <c r="OI74" s="79"/>
      <c r="OJ74" s="79"/>
      <c r="OK74" s="79"/>
      <c r="OL74" s="79"/>
      <c r="OM74" s="79"/>
      <c r="ON74" s="79"/>
      <c r="OO74" s="79"/>
      <c r="OP74" s="79"/>
      <c r="OQ74" s="79"/>
      <c r="OR74" s="79"/>
      <c r="OS74" s="79"/>
      <c r="OT74" s="79"/>
      <c r="OU74" s="79"/>
      <c r="OV74" s="79"/>
      <c r="OW74" s="79"/>
      <c r="OX74" s="79"/>
      <c r="OY74" s="79"/>
      <c r="OZ74" s="79"/>
      <c r="PA74" s="79"/>
      <c r="PB74" s="79"/>
      <c r="PC74" s="79"/>
      <c r="PD74" s="79"/>
      <c r="PE74" s="79"/>
      <c r="PF74" s="79"/>
      <c r="PG74" s="79"/>
      <c r="PH74" s="79"/>
      <c r="PI74" s="79"/>
      <c r="PJ74" s="79"/>
      <c r="PK74" s="79"/>
      <c r="PL74" s="79"/>
      <c r="PM74" s="79"/>
      <c r="PN74" s="79"/>
      <c r="PO74" s="79"/>
      <c r="PP74" s="79"/>
      <c r="PQ74" s="79"/>
      <c r="PR74" s="79"/>
      <c r="PS74" s="79"/>
    </row>
    <row r="75" spans="1:435" s="38" customFormat="1" ht="16.5" customHeight="1" x14ac:dyDescent="0.25">
      <c r="A75" s="40">
        <v>65</v>
      </c>
      <c r="B75" s="25" t="s">
        <v>109</v>
      </c>
      <c r="C75" s="25" t="s">
        <v>262</v>
      </c>
      <c r="D75" s="25" t="s">
        <v>253</v>
      </c>
      <c r="E75" s="25" t="s">
        <v>247</v>
      </c>
      <c r="F75" s="18" t="s">
        <v>70</v>
      </c>
      <c r="G75" s="57" t="s">
        <v>116</v>
      </c>
      <c r="H75" s="70">
        <v>45750</v>
      </c>
      <c r="I75" s="52" t="s">
        <v>268</v>
      </c>
      <c r="J75" s="52"/>
      <c r="K75" s="64">
        <v>12000</v>
      </c>
      <c r="L75" s="87"/>
      <c r="M75" s="87"/>
      <c r="N75" s="87"/>
      <c r="O75" s="87"/>
      <c r="P75" s="87"/>
      <c r="Q75" s="87"/>
      <c r="R75" s="87"/>
      <c r="S75" s="87"/>
      <c r="T75" s="87"/>
      <c r="U75" s="120">
        <v>12000</v>
      </c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79"/>
      <c r="CX75" s="79"/>
      <c r="CY75" s="79"/>
      <c r="CZ75" s="79"/>
      <c r="DA75" s="79"/>
      <c r="DB75" s="79"/>
      <c r="DC75" s="79"/>
      <c r="DD75" s="79"/>
      <c r="DE75" s="79"/>
      <c r="DF75" s="79"/>
      <c r="DG75" s="79"/>
      <c r="DH75" s="79"/>
      <c r="DI75" s="79"/>
      <c r="DJ75" s="79"/>
      <c r="DK75" s="79"/>
      <c r="DL75" s="79"/>
      <c r="DM75" s="79"/>
      <c r="DN75" s="79"/>
      <c r="DO75" s="79"/>
      <c r="DP75" s="79"/>
      <c r="DQ75" s="79"/>
      <c r="DR75" s="79"/>
      <c r="DS75" s="79"/>
      <c r="DT75" s="79"/>
      <c r="DU75" s="79"/>
      <c r="DV75" s="79"/>
      <c r="DW75" s="79"/>
      <c r="DX75" s="79"/>
      <c r="DY75" s="79"/>
      <c r="DZ75" s="79"/>
      <c r="EA75" s="79"/>
      <c r="EB75" s="79"/>
      <c r="EC75" s="79"/>
      <c r="ED75" s="79"/>
      <c r="EE75" s="79"/>
      <c r="EF75" s="79"/>
      <c r="EG75" s="79"/>
      <c r="EH75" s="79"/>
      <c r="EI75" s="79"/>
      <c r="EJ75" s="79"/>
      <c r="EK75" s="79"/>
      <c r="EL75" s="79"/>
      <c r="EM75" s="79"/>
      <c r="EN75" s="79"/>
      <c r="EO75" s="79"/>
      <c r="EP75" s="79"/>
      <c r="EQ75" s="79"/>
      <c r="ER75" s="79"/>
      <c r="ES75" s="79"/>
      <c r="ET75" s="79"/>
      <c r="EU75" s="79"/>
      <c r="EV75" s="79"/>
      <c r="EW75" s="79"/>
      <c r="EX75" s="79"/>
      <c r="EY75" s="79"/>
      <c r="EZ75" s="79"/>
      <c r="FA75" s="79"/>
      <c r="FB75" s="79"/>
      <c r="FC75" s="79"/>
      <c r="FD75" s="79"/>
      <c r="FE75" s="79"/>
      <c r="FF75" s="79"/>
      <c r="FG75" s="79"/>
      <c r="FH75" s="79"/>
      <c r="FI75" s="79"/>
      <c r="FJ75" s="79"/>
      <c r="FK75" s="79"/>
      <c r="FL75" s="79"/>
      <c r="FM75" s="79"/>
      <c r="FN75" s="79"/>
      <c r="FO75" s="79"/>
      <c r="FP75" s="79"/>
      <c r="FQ75" s="79"/>
      <c r="FR75" s="79"/>
      <c r="FS75" s="79"/>
      <c r="FT75" s="79"/>
      <c r="FU75" s="79"/>
      <c r="FV75" s="79"/>
      <c r="FW75" s="79"/>
      <c r="FX75" s="79"/>
      <c r="FY75" s="79"/>
      <c r="FZ75" s="79"/>
      <c r="GA75" s="79"/>
      <c r="GB75" s="79"/>
      <c r="GC75" s="79"/>
      <c r="GD75" s="79"/>
      <c r="GE75" s="79"/>
      <c r="GF75" s="79"/>
      <c r="GG75" s="79"/>
      <c r="GH75" s="79"/>
      <c r="GI75" s="79"/>
      <c r="GJ75" s="79"/>
      <c r="GK75" s="79"/>
      <c r="GL75" s="79"/>
      <c r="GM75" s="79"/>
      <c r="GN75" s="79"/>
      <c r="GO75" s="79"/>
      <c r="GP75" s="79"/>
      <c r="GQ75" s="79"/>
      <c r="GR75" s="79"/>
      <c r="GS75" s="79"/>
      <c r="GT75" s="79"/>
      <c r="GU75" s="79"/>
      <c r="GV75" s="79"/>
      <c r="GW75" s="79"/>
      <c r="GX75" s="79"/>
      <c r="GY75" s="79"/>
      <c r="GZ75" s="79"/>
      <c r="HA75" s="79"/>
      <c r="HB75" s="79"/>
      <c r="HC75" s="79"/>
      <c r="HD75" s="79"/>
      <c r="HE75" s="79"/>
      <c r="HF75" s="79"/>
      <c r="HG75" s="79"/>
      <c r="HH75" s="79"/>
      <c r="HI75" s="79"/>
      <c r="HJ75" s="79"/>
      <c r="HK75" s="79"/>
      <c r="HL75" s="79"/>
      <c r="HM75" s="79"/>
      <c r="HN75" s="79"/>
      <c r="HO75" s="79"/>
      <c r="HP75" s="79"/>
      <c r="HQ75" s="79"/>
      <c r="HR75" s="79"/>
      <c r="HS75" s="79"/>
      <c r="HT75" s="79"/>
      <c r="HU75" s="79"/>
      <c r="HV75" s="79"/>
      <c r="HW75" s="79"/>
      <c r="HX75" s="79"/>
      <c r="HY75" s="79"/>
      <c r="HZ75" s="79"/>
      <c r="IA75" s="79"/>
      <c r="IB75" s="79"/>
      <c r="IC75" s="79"/>
      <c r="ID75" s="79"/>
      <c r="IE75" s="79"/>
      <c r="IF75" s="79"/>
      <c r="IG75" s="79"/>
      <c r="IH75" s="79"/>
      <c r="II75" s="79"/>
      <c r="IJ75" s="79"/>
      <c r="IK75" s="79"/>
      <c r="IL75" s="79"/>
      <c r="IM75" s="79"/>
      <c r="IN75" s="79"/>
      <c r="IO75" s="79"/>
      <c r="IP75" s="79"/>
      <c r="IQ75" s="79"/>
      <c r="IR75" s="79"/>
      <c r="IS75" s="79"/>
      <c r="IT75" s="79"/>
      <c r="IU75" s="79"/>
      <c r="IV75" s="79"/>
      <c r="IW75" s="79"/>
      <c r="IX75" s="79"/>
      <c r="IY75" s="79"/>
      <c r="IZ75" s="79"/>
      <c r="JA75" s="79"/>
      <c r="JB75" s="79"/>
      <c r="JC75" s="79"/>
      <c r="JD75" s="79"/>
      <c r="JE75" s="79"/>
      <c r="JF75" s="79"/>
      <c r="JG75" s="79"/>
      <c r="JH75" s="79"/>
      <c r="JI75" s="79"/>
      <c r="JJ75" s="79"/>
      <c r="JK75" s="79"/>
      <c r="JL75" s="79"/>
      <c r="JM75" s="79"/>
      <c r="JN75" s="79"/>
      <c r="JO75" s="79"/>
      <c r="JP75" s="79"/>
      <c r="JQ75" s="79"/>
      <c r="JR75" s="79"/>
      <c r="JS75" s="79"/>
      <c r="JT75" s="79"/>
      <c r="JU75" s="79"/>
      <c r="JV75" s="79"/>
      <c r="JW75" s="79"/>
      <c r="JX75" s="79"/>
      <c r="JY75" s="79"/>
      <c r="JZ75" s="79"/>
      <c r="KA75" s="79"/>
      <c r="KB75" s="79"/>
      <c r="KC75" s="79"/>
      <c r="KD75" s="79"/>
      <c r="KE75" s="79"/>
      <c r="KF75" s="79"/>
      <c r="KG75" s="79"/>
      <c r="KH75" s="79"/>
      <c r="KI75" s="79"/>
      <c r="KJ75" s="79"/>
      <c r="KK75" s="79"/>
      <c r="KL75" s="79"/>
      <c r="KM75" s="79"/>
      <c r="KN75" s="79"/>
      <c r="KO75" s="79"/>
      <c r="KP75" s="79"/>
      <c r="KQ75" s="79"/>
      <c r="KR75" s="79"/>
      <c r="KS75" s="79"/>
      <c r="KT75" s="79"/>
      <c r="KU75" s="79"/>
      <c r="KV75" s="79"/>
      <c r="KW75" s="79"/>
      <c r="KX75" s="79"/>
      <c r="KY75" s="79"/>
      <c r="KZ75" s="79"/>
      <c r="LA75" s="79"/>
      <c r="LB75" s="79"/>
      <c r="LC75" s="79"/>
      <c r="LD75" s="79"/>
      <c r="LE75" s="79"/>
      <c r="LF75" s="79"/>
      <c r="LG75" s="79"/>
      <c r="LH75" s="79"/>
      <c r="LI75" s="79"/>
      <c r="LJ75" s="79"/>
      <c r="LK75" s="79"/>
      <c r="LL75" s="79"/>
      <c r="LM75" s="79"/>
      <c r="LN75" s="79"/>
      <c r="LO75" s="79"/>
      <c r="LP75" s="79"/>
      <c r="LQ75" s="79"/>
      <c r="LR75" s="79"/>
      <c r="LS75" s="79"/>
      <c r="LT75" s="79"/>
      <c r="LU75" s="79"/>
      <c r="LV75" s="79"/>
      <c r="LW75" s="79"/>
      <c r="LX75" s="79"/>
      <c r="LY75" s="79"/>
      <c r="LZ75" s="79"/>
      <c r="MA75" s="79"/>
      <c r="MB75" s="79"/>
      <c r="MC75" s="79"/>
      <c r="MD75" s="79"/>
      <c r="ME75" s="79"/>
      <c r="MF75" s="79"/>
      <c r="MG75" s="79"/>
      <c r="MH75" s="79"/>
      <c r="MI75" s="79"/>
      <c r="MJ75" s="79"/>
      <c r="MK75" s="79"/>
      <c r="ML75" s="79"/>
      <c r="MM75" s="79"/>
      <c r="MN75" s="79"/>
      <c r="MO75" s="79"/>
      <c r="MP75" s="79"/>
      <c r="MQ75" s="79"/>
      <c r="MR75" s="79"/>
      <c r="MS75" s="79"/>
      <c r="MT75" s="79"/>
      <c r="MU75" s="79"/>
      <c r="MV75" s="79"/>
      <c r="MW75" s="79"/>
      <c r="MX75" s="79"/>
      <c r="MY75" s="79"/>
      <c r="MZ75" s="79"/>
      <c r="NA75" s="79"/>
      <c r="NB75" s="79"/>
      <c r="NC75" s="79"/>
      <c r="ND75" s="79"/>
      <c r="NE75" s="79"/>
      <c r="NF75" s="79"/>
      <c r="NG75" s="79"/>
      <c r="NH75" s="79"/>
      <c r="NI75" s="79"/>
      <c r="NJ75" s="79"/>
      <c r="NK75" s="79"/>
      <c r="NL75" s="79"/>
      <c r="NM75" s="79"/>
      <c r="NN75" s="79"/>
      <c r="NO75" s="79"/>
      <c r="NP75" s="79"/>
      <c r="NQ75" s="79"/>
      <c r="NR75" s="79"/>
      <c r="NS75" s="79"/>
      <c r="NT75" s="79"/>
      <c r="NU75" s="79"/>
      <c r="NV75" s="79"/>
      <c r="NW75" s="79"/>
      <c r="NX75" s="79"/>
      <c r="NY75" s="79"/>
      <c r="NZ75" s="79"/>
      <c r="OA75" s="79"/>
      <c r="OB75" s="79"/>
      <c r="OC75" s="79"/>
      <c r="OD75" s="79"/>
      <c r="OE75" s="79"/>
      <c r="OF75" s="79"/>
      <c r="OG75" s="79"/>
      <c r="OH75" s="79"/>
      <c r="OI75" s="79"/>
      <c r="OJ75" s="79"/>
      <c r="OK75" s="79"/>
      <c r="OL75" s="79"/>
      <c r="OM75" s="79"/>
      <c r="ON75" s="79"/>
      <c r="OO75" s="79"/>
      <c r="OP75" s="79"/>
      <c r="OQ75" s="79"/>
      <c r="OR75" s="79"/>
      <c r="OS75" s="79"/>
      <c r="OT75" s="79"/>
      <c r="OU75" s="79"/>
      <c r="OV75" s="79"/>
      <c r="OW75" s="79"/>
      <c r="OX75" s="79"/>
      <c r="OY75" s="79"/>
      <c r="OZ75" s="79"/>
      <c r="PA75" s="79"/>
      <c r="PB75" s="79"/>
      <c r="PC75" s="79"/>
      <c r="PD75" s="79"/>
      <c r="PE75" s="79"/>
      <c r="PF75" s="79"/>
      <c r="PG75" s="79"/>
      <c r="PH75" s="79"/>
      <c r="PI75" s="79"/>
      <c r="PJ75" s="79"/>
      <c r="PK75" s="79"/>
      <c r="PL75" s="79"/>
      <c r="PM75" s="79"/>
      <c r="PN75" s="79"/>
      <c r="PO75" s="79"/>
      <c r="PP75" s="79"/>
      <c r="PQ75" s="79"/>
      <c r="PR75" s="79"/>
      <c r="PS75" s="79"/>
    </row>
    <row r="76" spans="1:435" s="39" customFormat="1" ht="13.5" customHeight="1" x14ac:dyDescent="0.25">
      <c r="A76" s="40">
        <v>66</v>
      </c>
      <c r="B76" s="25" t="s">
        <v>302</v>
      </c>
      <c r="C76" s="25" t="s">
        <v>303</v>
      </c>
      <c r="D76" s="60" t="s">
        <v>304</v>
      </c>
      <c r="E76" s="25" t="s">
        <v>265</v>
      </c>
      <c r="F76" s="18" t="s">
        <v>70</v>
      </c>
      <c r="G76" s="57" t="s">
        <v>116</v>
      </c>
      <c r="H76" s="34" t="s">
        <v>306</v>
      </c>
      <c r="I76" s="68" t="s">
        <v>268</v>
      </c>
      <c r="J76" s="94"/>
      <c r="K76" s="64">
        <v>13000</v>
      </c>
      <c r="L76" s="87">
        <v>373.1</v>
      </c>
      <c r="M76" s="87">
        <v>923</v>
      </c>
      <c r="N76" s="87">
        <v>156</v>
      </c>
      <c r="O76" s="87">
        <v>395.2</v>
      </c>
      <c r="P76" s="87">
        <v>921.7</v>
      </c>
      <c r="Q76" s="87" t="s">
        <v>305</v>
      </c>
      <c r="R76" s="87">
        <v>2769</v>
      </c>
      <c r="S76" s="87">
        <v>768.3</v>
      </c>
      <c r="T76" s="87">
        <v>2000.7</v>
      </c>
      <c r="U76" s="120">
        <v>12231.7</v>
      </c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79"/>
      <c r="BY76" s="79"/>
      <c r="BZ76" s="79"/>
      <c r="CA76" s="79"/>
      <c r="CB76" s="79"/>
      <c r="CC76" s="79"/>
      <c r="CD76" s="79"/>
      <c r="CE76" s="79"/>
      <c r="CF76" s="79"/>
      <c r="CG76" s="79"/>
      <c r="CH76" s="79"/>
      <c r="CI76" s="79"/>
      <c r="CJ76" s="79"/>
      <c r="CK76" s="79"/>
      <c r="CL76" s="79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79"/>
      <c r="CX76" s="79"/>
      <c r="CY76" s="79"/>
      <c r="CZ76" s="79"/>
      <c r="DA76" s="79"/>
      <c r="DB76" s="79"/>
      <c r="DC76" s="79"/>
      <c r="DD76" s="79"/>
      <c r="DE76" s="79"/>
      <c r="DF76" s="79"/>
      <c r="DG76" s="79"/>
      <c r="DH76" s="79"/>
      <c r="DI76" s="79"/>
      <c r="DJ76" s="79"/>
      <c r="DK76" s="79"/>
      <c r="DL76" s="79"/>
      <c r="DM76" s="79"/>
      <c r="DN76" s="79"/>
      <c r="DO76" s="79"/>
      <c r="DP76" s="79"/>
      <c r="DQ76" s="79"/>
      <c r="DR76" s="79"/>
      <c r="DS76" s="79"/>
      <c r="DT76" s="79"/>
      <c r="DU76" s="79"/>
      <c r="DV76" s="79"/>
      <c r="DW76" s="79"/>
      <c r="DX76" s="79"/>
      <c r="DY76" s="79"/>
      <c r="DZ76" s="79"/>
      <c r="EA76" s="79"/>
      <c r="EB76" s="79"/>
      <c r="EC76" s="79"/>
      <c r="ED76" s="79"/>
      <c r="EE76" s="79"/>
      <c r="EF76" s="79"/>
      <c r="EG76" s="79"/>
      <c r="EH76" s="79"/>
      <c r="EI76" s="79"/>
      <c r="EJ76" s="79"/>
      <c r="EK76" s="79"/>
      <c r="EL76" s="79"/>
      <c r="EM76" s="79"/>
      <c r="EN76" s="79"/>
      <c r="EO76" s="79"/>
      <c r="EP76" s="79"/>
      <c r="EQ76" s="79"/>
      <c r="ER76" s="79"/>
      <c r="ES76" s="79"/>
      <c r="ET76" s="79"/>
      <c r="EU76" s="79"/>
      <c r="EV76" s="79"/>
      <c r="EW76" s="79"/>
      <c r="EX76" s="79"/>
      <c r="EY76" s="79"/>
      <c r="EZ76" s="79"/>
      <c r="FA76" s="79"/>
      <c r="FB76" s="79"/>
      <c r="FC76" s="79"/>
      <c r="FD76" s="79"/>
      <c r="FE76" s="79"/>
      <c r="FF76" s="79"/>
      <c r="FG76" s="79"/>
      <c r="FH76" s="79"/>
      <c r="FI76" s="79"/>
      <c r="FJ76" s="79"/>
      <c r="FK76" s="79"/>
      <c r="FL76" s="79"/>
      <c r="FM76" s="79"/>
      <c r="FN76" s="79"/>
      <c r="FO76" s="79"/>
      <c r="FP76" s="79"/>
      <c r="FQ76" s="79"/>
      <c r="FR76" s="79"/>
      <c r="FS76" s="79"/>
      <c r="FT76" s="79"/>
      <c r="FU76" s="79"/>
      <c r="FV76" s="79"/>
      <c r="FW76" s="79"/>
      <c r="FX76" s="79"/>
      <c r="FY76" s="79"/>
      <c r="FZ76" s="79"/>
      <c r="GA76" s="79"/>
      <c r="GB76" s="79"/>
      <c r="GC76" s="79"/>
      <c r="GD76" s="79"/>
      <c r="GE76" s="79"/>
      <c r="GF76" s="79"/>
      <c r="GG76" s="79"/>
      <c r="GH76" s="79"/>
      <c r="GI76" s="79"/>
      <c r="GJ76" s="79"/>
      <c r="GK76" s="79"/>
      <c r="GL76" s="79"/>
      <c r="GM76" s="79"/>
      <c r="GN76" s="79"/>
      <c r="GO76" s="79"/>
      <c r="GP76" s="79"/>
      <c r="GQ76" s="79"/>
      <c r="GR76" s="79"/>
      <c r="GS76" s="79"/>
      <c r="GT76" s="79"/>
      <c r="GU76" s="79"/>
      <c r="GV76" s="79"/>
      <c r="GW76" s="79"/>
      <c r="GX76" s="79"/>
      <c r="GY76" s="79"/>
      <c r="GZ76" s="79"/>
      <c r="HA76" s="79"/>
      <c r="HB76" s="79"/>
      <c r="HC76" s="79"/>
      <c r="HD76" s="79"/>
      <c r="HE76" s="79"/>
      <c r="HF76" s="79"/>
      <c r="HG76" s="79"/>
      <c r="HH76" s="79"/>
      <c r="HI76" s="79"/>
      <c r="HJ76" s="79"/>
      <c r="HK76" s="79"/>
      <c r="HL76" s="79"/>
      <c r="HM76" s="79"/>
      <c r="HN76" s="79"/>
      <c r="HO76" s="79"/>
      <c r="HP76" s="79"/>
      <c r="HQ76" s="79"/>
      <c r="HR76" s="79"/>
      <c r="HS76" s="79"/>
      <c r="HT76" s="79"/>
      <c r="HU76" s="79"/>
      <c r="HV76" s="79"/>
      <c r="HW76" s="79"/>
      <c r="HX76" s="79"/>
      <c r="HY76" s="79"/>
      <c r="HZ76" s="79"/>
      <c r="IA76" s="79"/>
      <c r="IB76" s="79"/>
      <c r="IC76" s="79"/>
      <c r="ID76" s="79"/>
      <c r="IE76" s="79"/>
      <c r="IF76" s="79"/>
      <c r="IG76" s="79"/>
      <c r="IH76" s="79"/>
      <c r="II76" s="79"/>
      <c r="IJ76" s="79"/>
      <c r="IK76" s="79"/>
      <c r="IL76" s="79"/>
      <c r="IM76" s="79"/>
      <c r="IN76" s="79"/>
      <c r="IO76" s="79"/>
      <c r="IP76" s="79"/>
      <c r="IQ76" s="79"/>
      <c r="IR76" s="79"/>
      <c r="IS76" s="79"/>
      <c r="IT76" s="79"/>
      <c r="IU76" s="79"/>
      <c r="IV76" s="79"/>
      <c r="IW76" s="79"/>
      <c r="IX76" s="79"/>
      <c r="IY76" s="79"/>
      <c r="IZ76" s="79"/>
      <c r="JA76" s="79"/>
      <c r="JB76" s="79"/>
      <c r="JC76" s="79"/>
      <c r="JD76" s="79"/>
      <c r="JE76" s="79"/>
      <c r="JF76" s="79"/>
      <c r="JG76" s="79"/>
      <c r="JH76" s="79"/>
      <c r="JI76" s="79"/>
      <c r="JJ76" s="79"/>
      <c r="JK76" s="79"/>
      <c r="JL76" s="79"/>
      <c r="JM76" s="79"/>
      <c r="JN76" s="79"/>
      <c r="JO76" s="79"/>
      <c r="JP76" s="79"/>
      <c r="JQ76" s="79"/>
      <c r="JR76" s="79"/>
      <c r="JS76" s="79"/>
      <c r="JT76" s="79"/>
      <c r="JU76" s="79"/>
      <c r="JV76" s="79"/>
      <c r="JW76" s="79"/>
      <c r="JX76" s="79"/>
      <c r="JY76" s="79"/>
      <c r="JZ76" s="79"/>
      <c r="KA76" s="79"/>
      <c r="KB76" s="79"/>
      <c r="KC76" s="79"/>
      <c r="KD76" s="79"/>
      <c r="KE76" s="79"/>
      <c r="KF76" s="79"/>
      <c r="KG76" s="79"/>
      <c r="KH76" s="79"/>
      <c r="KI76" s="79"/>
      <c r="KJ76" s="79"/>
      <c r="KK76" s="79"/>
      <c r="KL76" s="79"/>
      <c r="KM76" s="79"/>
      <c r="KN76" s="79"/>
      <c r="KO76" s="79"/>
      <c r="KP76" s="79"/>
      <c r="KQ76" s="79"/>
      <c r="KR76" s="79"/>
      <c r="KS76" s="79"/>
      <c r="KT76" s="79"/>
      <c r="KU76" s="79"/>
      <c r="KV76" s="79"/>
      <c r="KW76" s="79"/>
      <c r="KX76" s="79"/>
      <c r="KY76" s="79"/>
      <c r="KZ76" s="79"/>
      <c r="LA76" s="79"/>
      <c r="LB76" s="79"/>
      <c r="LC76" s="79"/>
      <c r="LD76" s="79"/>
      <c r="LE76" s="79"/>
      <c r="LF76" s="79"/>
      <c r="LG76" s="79"/>
      <c r="LH76" s="79"/>
      <c r="LI76" s="79"/>
      <c r="LJ76" s="79"/>
      <c r="LK76" s="79"/>
      <c r="LL76" s="79"/>
      <c r="LM76" s="79"/>
      <c r="LN76" s="79"/>
      <c r="LO76" s="79"/>
      <c r="LP76" s="79"/>
      <c r="LQ76" s="79"/>
      <c r="LR76" s="79"/>
      <c r="LS76" s="79"/>
      <c r="LT76" s="79"/>
      <c r="LU76" s="79"/>
      <c r="LV76" s="79"/>
      <c r="LW76" s="79"/>
      <c r="LX76" s="79"/>
      <c r="LY76" s="79"/>
      <c r="LZ76" s="79"/>
      <c r="MA76" s="79"/>
      <c r="MB76" s="79"/>
      <c r="MC76" s="79"/>
      <c r="MD76" s="79"/>
      <c r="ME76" s="79"/>
      <c r="MF76" s="79"/>
      <c r="MG76" s="79"/>
      <c r="MH76" s="79"/>
      <c r="MI76" s="79"/>
      <c r="MJ76" s="79"/>
      <c r="MK76" s="79"/>
      <c r="ML76" s="79"/>
      <c r="MM76" s="79"/>
      <c r="MN76" s="79"/>
      <c r="MO76" s="79"/>
      <c r="MP76" s="79"/>
      <c r="MQ76" s="79"/>
      <c r="MR76" s="79"/>
      <c r="MS76" s="79"/>
      <c r="MT76" s="79"/>
      <c r="MU76" s="79"/>
      <c r="MV76" s="79"/>
      <c r="MW76" s="79"/>
      <c r="MX76" s="79"/>
      <c r="MY76" s="79"/>
      <c r="MZ76" s="79"/>
      <c r="NA76" s="79"/>
      <c r="NB76" s="79"/>
      <c r="NC76" s="79"/>
      <c r="ND76" s="79"/>
      <c r="NE76" s="79"/>
      <c r="NF76" s="79"/>
      <c r="NG76" s="79"/>
      <c r="NH76" s="79"/>
      <c r="NI76" s="79"/>
      <c r="NJ76" s="79"/>
      <c r="NK76" s="79"/>
      <c r="NL76" s="79"/>
      <c r="NM76" s="79"/>
      <c r="NN76" s="79"/>
      <c r="NO76" s="79"/>
      <c r="NP76" s="79"/>
      <c r="NQ76" s="79"/>
      <c r="NR76" s="79"/>
      <c r="NS76" s="79"/>
      <c r="NT76" s="79"/>
      <c r="NU76" s="79"/>
      <c r="NV76" s="79"/>
      <c r="NW76" s="79"/>
      <c r="NX76" s="79"/>
      <c r="NY76" s="79"/>
      <c r="NZ76" s="79"/>
      <c r="OA76" s="79"/>
      <c r="OB76" s="79"/>
      <c r="OC76" s="79"/>
      <c r="OD76" s="79"/>
      <c r="OE76" s="79"/>
      <c r="OF76" s="79"/>
      <c r="OG76" s="79"/>
      <c r="OH76" s="79"/>
      <c r="OI76" s="79"/>
      <c r="OJ76" s="79"/>
      <c r="OK76" s="79"/>
      <c r="OL76" s="79"/>
      <c r="OM76" s="79"/>
      <c r="ON76" s="79"/>
      <c r="OO76" s="79"/>
      <c r="OP76" s="79"/>
      <c r="OQ76" s="79"/>
      <c r="OR76" s="79"/>
      <c r="OS76" s="79"/>
      <c r="OT76" s="79"/>
      <c r="OU76" s="79"/>
      <c r="OV76" s="79"/>
      <c r="OW76" s="79"/>
      <c r="OX76" s="79"/>
      <c r="OY76" s="79"/>
      <c r="OZ76" s="79"/>
      <c r="PA76" s="79"/>
      <c r="PB76" s="79"/>
      <c r="PC76" s="79"/>
      <c r="PD76" s="79"/>
      <c r="PE76" s="79"/>
      <c r="PF76" s="79"/>
      <c r="PG76" s="79"/>
      <c r="PH76" s="79"/>
      <c r="PI76" s="79"/>
      <c r="PJ76" s="79"/>
      <c r="PK76" s="79"/>
      <c r="PL76" s="79"/>
      <c r="PM76" s="79"/>
      <c r="PN76" s="79"/>
      <c r="PO76" s="79"/>
      <c r="PP76" s="79"/>
      <c r="PQ76" s="79"/>
      <c r="PR76" s="79"/>
      <c r="PS76" s="79"/>
    </row>
    <row r="77" spans="1:435" s="60" customFormat="1" ht="31.5" x14ac:dyDescent="0.25">
      <c r="A77" s="40">
        <v>67</v>
      </c>
      <c r="B77" s="18" t="s">
        <v>237</v>
      </c>
      <c r="C77" s="18" t="s">
        <v>236</v>
      </c>
      <c r="D77" s="127" t="s">
        <v>85</v>
      </c>
      <c r="E77" s="18" t="s">
        <v>238</v>
      </c>
      <c r="F77" s="18" t="s">
        <v>70</v>
      </c>
      <c r="G77" s="20" t="s">
        <v>114</v>
      </c>
      <c r="H77" s="26">
        <v>45568</v>
      </c>
      <c r="I77" s="52" t="s">
        <v>268</v>
      </c>
      <c r="J77" s="52"/>
      <c r="K77" s="64">
        <v>13000</v>
      </c>
      <c r="L77" s="87">
        <f>K77*2.87%</f>
        <v>373.1</v>
      </c>
      <c r="M77" s="87">
        <f>K77*7.1%</f>
        <v>922.99999999999989</v>
      </c>
      <c r="N77" s="87">
        <f>(K77*1.2)/100</f>
        <v>156</v>
      </c>
      <c r="O77" s="87">
        <f>K77*3.04%</f>
        <v>395.2</v>
      </c>
      <c r="P77" s="87">
        <f>K77*7.09%</f>
        <v>921.7</v>
      </c>
      <c r="Q77" s="87">
        <v>0</v>
      </c>
      <c r="R77" s="87">
        <f>SUM(L77:Q77)</f>
        <v>2769</v>
      </c>
      <c r="S77" s="87">
        <f>L77+O77+Q77</f>
        <v>768.3</v>
      </c>
      <c r="T77" s="87">
        <f>M77+N77+P77</f>
        <v>2000.7</v>
      </c>
      <c r="U77" s="120">
        <f>K77-S77</f>
        <v>12231.7</v>
      </c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0"/>
      <c r="CA77" s="80"/>
      <c r="CB77" s="80"/>
      <c r="CC77" s="80"/>
      <c r="CD77" s="80"/>
      <c r="CE77" s="80"/>
      <c r="CF77" s="80"/>
      <c r="CG77" s="80"/>
      <c r="CH77" s="80"/>
      <c r="CI77" s="80"/>
      <c r="CJ77" s="80"/>
      <c r="CK77" s="80"/>
      <c r="CL77" s="80"/>
      <c r="CM77" s="80"/>
      <c r="CN77" s="80"/>
      <c r="CO77" s="80"/>
      <c r="CP77" s="80"/>
      <c r="CQ77" s="80"/>
      <c r="CR77" s="80"/>
      <c r="CS77" s="80"/>
      <c r="CT77" s="80"/>
      <c r="CU77" s="80"/>
      <c r="CV77" s="80"/>
      <c r="CW77" s="80"/>
      <c r="CX77" s="80"/>
      <c r="CY77" s="80"/>
      <c r="CZ77" s="80"/>
      <c r="DA77" s="80"/>
      <c r="DB77" s="80"/>
      <c r="DC77" s="80"/>
      <c r="DD77" s="80"/>
      <c r="DE77" s="80"/>
      <c r="DF77" s="80"/>
      <c r="DG77" s="80"/>
      <c r="DH77" s="80"/>
      <c r="DI77" s="80"/>
      <c r="DJ77" s="80"/>
      <c r="DK77" s="80"/>
      <c r="DL77" s="80"/>
      <c r="DM77" s="80"/>
      <c r="DN77" s="80"/>
      <c r="DO77" s="80"/>
      <c r="DP77" s="80"/>
      <c r="DQ77" s="80"/>
      <c r="DR77" s="80"/>
      <c r="DS77" s="80"/>
      <c r="DT77" s="80"/>
      <c r="DU77" s="80"/>
      <c r="DV77" s="80"/>
      <c r="DW77" s="80"/>
      <c r="DX77" s="80"/>
      <c r="DY77" s="80"/>
      <c r="DZ77" s="80"/>
      <c r="EA77" s="80"/>
      <c r="EB77" s="80"/>
      <c r="EC77" s="80"/>
      <c r="ED77" s="80"/>
      <c r="EE77" s="80"/>
      <c r="EF77" s="80"/>
      <c r="EG77" s="80"/>
      <c r="EH77" s="80"/>
      <c r="EI77" s="80"/>
      <c r="EJ77" s="80"/>
      <c r="EK77" s="80"/>
      <c r="EL77" s="80"/>
      <c r="EM77" s="80"/>
      <c r="EN77" s="80"/>
      <c r="EO77" s="80"/>
      <c r="EP77" s="80"/>
      <c r="EQ77" s="80"/>
      <c r="ER77" s="80"/>
      <c r="ES77" s="80"/>
      <c r="ET77" s="80"/>
      <c r="EU77" s="80"/>
      <c r="EV77" s="80"/>
      <c r="EW77" s="80"/>
      <c r="EX77" s="80"/>
      <c r="EY77" s="80"/>
      <c r="EZ77" s="80"/>
      <c r="FA77" s="80"/>
      <c r="FB77" s="80"/>
      <c r="FC77" s="80"/>
      <c r="FD77" s="80"/>
      <c r="FE77" s="80"/>
      <c r="FF77" s="80"/>
      <c r="FG77" s="80"/>
      <c r="FH77" s="80"/>
      <c r="FI77" s="80"/>
      <c r="FJ77" s="80"/>
      <c r="FK77" s="80"/>
      <c r="FL77" s="80"/>
      <c r="FM77" s="80"/>
      <c r="FN77" s="80"/>
      <c r="FO77" s="80"/>
      <c r="FP77" s="80"/>
      <c r="FQ77" s="80"/>
      <c r="FR77" s="80"/>
      <c r="FS77" s="80"/>
      <c r="FT77" s="80"/>
      <c r="FU77" s="80"/>
      <c r="FV77" s="80"/>
      <c r="FW77" s="80"/>
      <c r="FX77" s="80"/>
      <c r="FY77" s="80"/>
      <c r="FZ77" s="80"/>
      <c r="GA77" s="80"/>
      <c r="GB77" s="80"/>
      <c r="GC77" s="80"/>
      <c r="GD77" s="80"/>
      <c r="GE77" s="80"/>
      <c r="GF77" s="80"/>
      <c r="GG77" s="80"/>
      <c r="GH77" s="80"/>
      <c r="GI77" s="80"/>
      <c r="GJ77" s="80"/>
      <c r="GK77" s="80"/>
      <c r="GL77" s="80"/>
      <c r="GM77" s="80"/>
      <c r="GN77" s="80"/>
      <c r="GO77" s="80"/>
      <c r="GP77" s="80"/>
      <c r="GQ77" s="80"/>
      <c r="GR77" s="80"/>
      <c r="GS77" s="80"/>
      <c r="GT77" s="80"/>
      <c r="GU77" s="80"/>
      <c r="GV77" s="80"/>
      <c r="GW77" s="80"/>
      <c r="GX77" s="80"/>
      <c r="GY77" s="80"/>
      <c r="GZ77" s="80"/>
      <c r="HA77" s="80"/>
      <c r="HB77" s="80"/>
      <c r="HC77" s="80"/>
      <c r="HD77" s="80"/>
      <c r="HE77" s="80"/>
      <c r="HF77" s="80"/>
      <c r="HG77" s="80"/>
      <c r="HH77" s="80"/>
      <c r="HI77" s="80"/>
      <c r="HJ77" s="80"/>
      <c r="HK77" s="80"/>
      <c r="HL77" s="80"/>
      <c r="HM77" s="80"/>
      <c r="HN77" s="80"/>
      <c r="HO77" s="80"/>
      <c r="HP77" s="80"/>
      <c r="HQ77" s="80"/>
      <c r="HR77" s="80"/>
      <c r="HS77" s="80"/>
      <c r="HT77" s="80"/>
      <c r="HU77" s="80"/>
      <c r="HV77" s="80"/>
      <c r="HW77" s="80"/>
      <c r="HX77" s="80"/>
      <c r="HY77" s="80"/>
      <c r="HZ77" s="80"/>
      <c r="IA77" s="80"/>
      <c r="IB77" s="80"/>
      <c r="IC77" s="80"/>
      <c r="ID77" s="80"/>
      <c r="IE77" s="80"/>
      <c r="IF77" s="80"/>
      <c r="IG77" s="80"/>
      <c r="IH77" s="80"/>
      <c r="II77" s="80"/>
      <c r="IJ77" s="80"/>
      <c r="IK77" s="80"/>
      <c r="IL77" s="80"/>
      <c r="IM77" s="80"/>
      <c r="IN77" s="80"/>
      <c r="IO77" s="80"/>
      <c r="IP77" s="80"/>
      <c r="IQ77" s="80"/>
      <c r="IR77" s="80"/>
      <c r="IS77" s="80"/>
      <c r="IT77" s="80"/>
      <c r="IU77" s="80"/>
      <c r="IV77" s="80"/>
      <c r="IW77" s="80"/>
      <c r="IX77" s="80"/>
      <c r="IY77" s="80"/>
      <c r="IZ77" s="80"/>
      <c r="JA77" s="80"/>
      <c r="JB77" s="80"/>
      <c r="JC77" s="80"/>
      <c r="JD77" s="80"/>
      <c r="JE77" s="80"/>
      <c r="JF77" s="80"/>
      <c r="JG77" s="80"/>
      <c r="JH77" s="80"/>
      <c r="JI77" s="80"/>
      <c r="JJ77" s="80"/>
      <c r="JK77" s="80"/>
      <c r="JL77" s="80"/>
      <c r="JM77" s="80"/>
      <c r="JN77" s="80"/>
      <c r="JO77" s="80"/>
      <c r="JP77" s="80"/>
      <c r="JQ77" s="80"/>
      <c r="JR77" s="80"/>
      <c r="JS77" s="80"/>
      <c r="JT77" s="80"/>
      <c r="JU77" s="80"/>
      <c r="JV77" s="80"/>
      <c r="JW77" s="80"/>
      <c r="JX77" s="80"/>
      <c r="JY77" s="80"/>
      <c r="JZ77" s="80"/>
      <c r="KA77" s="80"/>
      <c r="KB77" s="80"/>
      <c r="KC77" s="80"/>
      <c r="KD77" s="80"/>
      <c r="KE77" s="80"/>
      <c r="KF77" s="80"/>
      <c r="KG77" s="80"/>
      <c r="KH77" s="80"/>
      <c r="KI77" s="80"/>
      <c r="KJ77" s="80"/>
      <c r="KK77" s="80"/>
      <c r="KL77" s="80"/>
      <c r="KM77" s="80"/>
      <c r="KN77" s="80"/>
      <c r="KO77" s="80"/>
      <c r="KP77" s="80"/>
      <c r="KQ77" s="80"/>
      <c r="KR77" s="80"/>
      <c r="KS77" s="80"/>
      <c r="KT77" s="80"/>
      <c r="KU77" s="80"/>
      <c r="KV77" s="80"/>
      <c r="KW77" s="80"/>
      <c r="KX77" s="80"/>
      <c r="KY77" s="80"/>
      <c r="KZ77" s="80"/>
      <c r="LA77" s="80"/>
      <c r="LB77" s="80"/>
      <c r="LC77" s="80"/>
      <c r="LD77" s="80"/>
      <c r="LE77" s="80"/>
      <c r="LF77" s="80"/>
      <c r="LG77" s="80"/>
      <c r="LH77" s="80"/>
      <c r="LI77" s="80"/>
      <c r="LJ77" s="80"/>
      <c r="LK77" s="80"/>
      <c r="LL77" s="80"/>
      <c r="LM77" s="80"/>
      <c r="LN77" s="80"/>
      <c r="LO77" s="80"/>
      <c r="LP77" s="80"/>
      <c r="LQ77" s="80"/>
      <c r="LR77" s="80"/>
      <c r="LS77" s="80"/>
      <c r="LT77" s="80"/>
      <c r="LU77" s="80"/>
      <c r="LV77" s="80"/>
      <c r="LW77" s="80"/>
      <c r="LX77" s="80"/>
      <c r="LY77" s="80"/>
      <c r="LZ77" s="80"/>
      <c r="MA77" s="80"/>
      <c r="MB77" s="80"/>
      <c r="MC77" s="80"/>
      <c r="MD77" s="80"/>
      <c r="ME77" s="80"/>
      <c r="MF77" s="80"/>
      <c r="MG77" s="80"/>
      <c r="MH77" s="80"/>
      <c r="MI77" s="80"/>
      <c r="MJ77" s="80"/>
      <c r="MK77" s="80"/>
      <c r="ML77" s="80"/>
      <c r="MM77" s="80"/>
      <c r="MN77" s="80"/>
      <c r="MO77" s="80"/>
      <c r="MP77" s="80"/>
      <c r="MQ77" s="80"/>
      <c r="MR77" s="80"/>
      <c r="MS77" s="80"/>
      <c r="MT77" s="80"/>
      <c r="MU77" s="80"/>
      <c r="MV77" s="80"/>
      <c r="MW77" s="80"/>
      <c r="MX77" s="80"/>
      <c r="MY77" s="80"/>
      <c r="MZ77" s="80"/>
      <c r="NA77" s="80"/>
      <c r="NB77" s="80"/>
      <c r="NC77" s="80"/>
      <c r="ND77" s="80"/>
      <c r="NE77" s="80"/>
      <c r="NF77" s="80"/>
      <c r="NG77" s="80"/>
      <c r="NH77" s="80"/>
      <c r="NI77" s="80"/>
      <c r="NJ77" s="80"/>
      <c r="NK77" s="80"/>
      <c r="NL77" s="80"/>
      <c r="NM77" s="80"/>
      <c r="NN77" s="80"/>
      <c r="NO77" s="80"/>
      <c r="NP77" s="80"/>
      <c r="NQ77" s="80"/>
      <c r="NR77" s="80"/>
      <c r="NS77" s="80"/>
      <c r="NT77" s="80"/>
      <c r="NU77" s="80"/>
      <c r="NV77" s="80"/>
      <c r="NW77" s="80"/>
      <c r="NX77" s="80"/>
      <c r="NY77" s="80"/>
      <c r="NZ77" s="80"/>
      <c r="OA77" s="80"/>
      <c r="OB77" s="80"/>
      <c r="OC77" s="80"/>
      <c r="OD77" s="80"/>
      <c r="OE77" s="80"/>
      <c r="OF77" s="80"/>
      <c r="OG77" s="80"/>
      <c r="OH77" s="80"/>
      <c r="OI77" s="80"/>
      <c r="OJ77" s="80"/>
      <c r="OK77" s="80"/>
      <c r="OL77" s="80"/>
      <c r="OM77" s="80"/>
      <c r="ON77" s="80"/>
      <c r="OO77" s="80"/>
      <c r="OP77" s="80"/>
      <c r="OQ77" s="80"/>
      <c r="OR77" s="80"/>
      <c r="OS77" s="80"/>
      <c r="OT77" s="80"/>
      <c r="OU77" s="80"/>
      <c r="OV77" s="80"/>
      <c r="OW77" s="80"/>
      <c r="OX77" s="80"/>
      <c r="OY77" s="80"/>
      <c r="OZ77" s="80"/>
      <c r="PA77" s="80"/>
      <c r="PB77" s="80"/>
      <c r="PC77" s="80"/>
      <c r="PD77" s="80"/>
      <c r="PE77" s="80"/>
      <c r="PF77" s="80"/>
      <c r="PG77" s="80"/>
      <c r="PH77" s="80"/>
      <c r="PI77" s="80"/>
      <c r="PJ77" s="80"/>
      <c r="PK77" s="80"/>
      <c r="PL77" s="80"/>
      <c r="PM77" s="80"/>
      <c r="PN77" s="80"/>
      <c r="PO77" s="80"/>
      <c r="PP77" s="80"/>
      <c r="PQ77" s="80"/>
      <c r="PR77" s="80"/>
      <c r="PS77" s="80"/>
    </row>
    <row r="78" spans="1:435" s="60" customFormat="1" ht="15.75" x14ac:dyDescent="0.25">
      <c r="A78" s="40">
        <v>68</v>
      </c>
      <c r="B78" s="25" t="s">
        <v>245</v>
      </c>
      <c r="C78" s="25" t="s">
        <v>135</v>
      </c>
      <c r="D78" s="127" t="s">
        <v>66</v>
      </c>
      <c r="E78" s="47" t="s">
        <v>253</v>
      </c>
      <c r="F78" s="18" t="s">
        <v>70</v>
      </c>
      <c r="G78" s="57" t="s">
        <v>114</v>
      </c>
      <c r="H78" s="34" t="s">
        <v>250</v>
      </c>
      <c r="I78" s="128" t="s">
        <v>268</v>
      </c>
      <c r="J78" s="52"/>
      <c r="K78" s="64">
        <v>12000</v>
      </c>
      <c r="L78" s="87">
        <v>0</v>
      </c>
      <c r="M78" s="87">
        <v>0</v>
      </c>
      <c r="N78" s="87">
        <v>0</v>
      </c>
      <c r="O78" s="87">
        <v>0</v>
      </c>
      <c r="P78" s="87">
        <v>0</v>
      </c>
      <c r="Q78" s="87">
        <v>0</v>
      </c>
      <c r="R78" s="87">
        <v>0</v>
      </c>
      <c r="S78" s="87">
        <v>0</v>
      </c>
      <c r="T78" s="87">
        <f>M78+N78+P78</f>
        <v>0</v>
      </c>
      <c r="U78" s="120">
        <f>K78-S78</f>
        <v>12000</v>
      </c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0"/>
      <c r="CL78" s="80"/>
      <c r="CM78" s="80"/>
      <c r="CN78" s="80"/>
      <c r="CO78" s="80"/>
      <c r="CP78" s="80"/>
      <c r="CQ78" s="80"/>
      <c r="CR78" s="80"/>
      <c r="CS78" s="80"/>
      <c r="CT78" s="80"/>
      <c r="CU78" s="80"/>
      <c r="CV78" s="80"/>
      <c r="CW78" s="80"/>
      <c r="CX78" s="80"/>
      <c r="CY78" s="80"/>
      <c r="CZ78" s="80"/>
      <c r="DA78" s="80"/>
      <c r="DB78" s="80"/>
      <c r="DC78" s="80"/>
      <c r="DD78" s="80"/>
      <c r="DE78" s="80"/>
      <c r="DF78" s="80"/>
      <c r="DG78" s="80"/>
      <c r="DH78" s="80"/>
      <c r="DI78" s="80"/>
      <c r="DJ78" s="80"/>
      <c r="DK78" s="80"/>
      <c r="DL78" s="80"/>
      <c r="DM78" s="80"/>
      <c r="DN78" s="80"/>
      <c r="DO78" s="80"/>
      <c r="DP78" s="80"/>
      <c r="DQ78" s="80"/>
      <c r="DR78" s="80"/>
      <c r="DS78" s="80"/>
      <c r="DT78" s="80"/>
      <c r="DU78" s="80"/>
      <c r="DV78" s="80"/>
      <c r="DW78" s="80"/>
      <c r="DX78" s="80"/>
      <c r="DY78" s="80"/>
      <c r="DZ78" s="80"/>
      <c r="EA78" s="80"/>
      <c r="EB78" s="80"/>
      <c r="EC78" s="80"/>
      <c r="ED78" s="80"/>
      <c r="EE78" s="80"/>
      <c r="EF78" s="80"/>
      <c r="EG78" s="80"/>
      <c r="EH78" s="80"/>
      <c r="EI78" s="80"/>
      <c r="EJ78" s="80"/>
      <c r="EK78" s="80"/>
      <c r="EL78" s="80"/>
      <c r="EM78" s="80"/>
      <c r="EN78" s="80"/>
      <c r="EO78" s="80"/>
      <c r="EP78" s="80"/>
      <c r="EQ78" s="80"/>
      <c r="ER78" s="80"/>
      <c r="ES78" s="80"/>
      <c r="ET78" s="80"/>
      <c r="EU78" s="80"/>
      <c r="EV78" s="80"/>
      <c r="EW78" s="80"/>
      <c r="EX78" s="80"/>
      <c r="EY78" s="80"/>
      <c r="EZ78" s="80"/>
      <c r="FA78" s="80"/>
      <c r="FB78" s="80"/>
      <c r="FC78" s="80"/>
      <c r="FD78" s="80"/>
      <c r="FE78" s="80"/>
      <c r="FF78" s="80"/>
      <c r="FG78" s="80"/>
      <c r="FH78" s="80"/>
      <c r="FI78" s="80"/>
      <c r="FJ78" s="80"/>
      <c r="FK78" s="80"/>
      <c r="FL78" s="80"/>
      <c r="FM78" s="80"/>
      <c r="FN78" s="80"/>
      <c r="FO78" s="80"/>
      <c r="FP78" s="80"/>
      <c r="FQ78" s="80"/>
      <c r="FR78" s="80"/>
      <c r="FS78" s="80"/>
      <c r="FT78" s="80"/>
      <c r="FU78" s="80"/>
      <c r="FV78" s="80"/>
      <c r="FW78" s="80"/>
      <c r="FX78" s="80"/>
      <c r="FY78" s="80"/>
      <c r="FZ78" s="80"/>
      <c r="GA78" s="80"/>
      <c r="GB78" s="80"/>
      <c r="GC78" s="80"/>
      <c r="GD78" s="80"/>
      <c r="GE78" s="80"/>
      <c r="GF78" s="80"/>
      <c r="GG78" s="80"/>
      <c r="GH78" s="80"/>
      <c r="GI78" s="80"/>
      <c r="GJ78" s="80"/>
      <c r="GK78" s="80"/>
      <c r="GL78" s="80"/>
      <c r="GM78" s="80"/>
      <c r="GN78" s="80"/>
      <c r="GO78" s="80"/>
      <c r="GP78" s="80"/>
      <c r="GQ78" s="80"/>
      <c r="GR78" s="80"/>
      <c r="GS78" s="80"/>
      <c r="GT78" s="80"/>
      <c r="GU78" s="80"/>
      <c r="GV78" s="80"/>
      <c r="GW78" s="80"/>
      <c r="GX78" s="80"/>
      <c r="GY78" s="80"/>
      <c r="GZ78" s="80"/>
      <c r="HA78" s="80"/>
      <c r="HB78" s="80"/>
      <c r="HC78" s="80"/>
      <c r="HD78" s="80"/>
      <c r="HE78" s="80"/>
      <c r="HF78" s="80"/>
      <c r="HG78" s="80"/>
      <c r="HH78" s="80"/>
      <c r="HI78" s="80"/>
      <c r="HJ78" s="80"/>
      <c r="HK78" s="80"/>
      <c r="HL78" s="80"/>
      <c r="HM78" s="80"/>
      <c r="HN78" s="80"/>
      <c r="HO78" s="80"/>
      <c r="HP78" s="80"/>
      <c r="HQ78" s="80"/>
      <c r="HR78" s="80"/>
      <c r="HS78" s="80"/>
      <c r="HT78" s="80"/>
      <c r="HU78" s="80"/>
      <c r="HV78" s="80"/>
      <c r="HW78" s="80"/>
      <c r="HX78" s="80"/>
      <c r="HY78" s="80"/>
      <c r="HZ78" s="80"/>
      <c r="IA78" s="80"/>
      <c r="IB78" s="80"/>
      <c r="IC78" s="80"/>
      <c r="ID78" s="80"/>
      <c r="IE78" s="80"/>
      <c r="IF78" s="80"/>
      <c r="IG78" s="80"/>
      <c r="IH78" s="80"/>
      <c r="II78" s="80"/>
      <c r="IJ78" s="80"/>
      <c r="IK78" s="80"/>
      <c r="IL78" s="80"/>
      <c r="IM78" s="80"/>
      <c r="IN78" s="80"/>
      <c r="IO78" s="80"/>
      <c r="IP78" s="80"/>
      <c r="IQ78" s="80"/>
      <c r="IR78" s="80"/>
      <c r="IS78" s="80"/>
      <c r="IT78" s="80"/>
      <c r="IU78" s="80"/>
      <c r="IV78" s="80"/>
      <c r="IW78" s="80"/>
      <c r="IX78" s="80"/>
      <c r="IY78" s="80"/>
      <c r="IZ78" s="80"/>
      <c r="JA78" s="80"/>
      <c r="JB78" s="80"/>
      <c r="JC78" s="80"/>
      <c r="JD78" s="80"/>
      <c r="JE78" s="80"/>
      <c r="JF78" s="80"/>
      <c r="JG78" s="80"/>
      <c r="JH78" s="80"/>
      <c r="JI78" s="80"/>
      <c r="JJ78" s="80"/>
      <c r="JK78" s="80"/>
      <c r="JL78" s="80"/>
      <c r="JM78" s="80"/>
      <c r="JN78" s="80"/>
      <c r="JO78" s="80"/>
      <c r="JP78" s="80"/>
      <c r="JQ78" s="80"/>
      <c r="JR78" s="80"/>
      <c r="JS78" s="80"/>
      <c r="JT78" s="80"/>
      <c r="JU78" s="80"/>
      <c r="JV78" s="80"/>
      <c r="JW78" s="80"/>
      <c r="JX78" s="80"/>
      <c r="JY78" s="80"/>
      <c r="JZ78" s="80"/>
      <c r="KA78" s="80"/>
      <c r="KB78" s="80"/>
      <c r="KC78" s="80"/>
      <c r="KD78" s="80"/>
      <c r="KE78" s="80"/>
      <c r="KF78" s="80"/>
      <c r="KG78" s="80"/>
      <c r="KH78" s="80"/>
      <c r="KI78" s="80"/>
      <c r="KJ78" s="80"/>
      <c r="KK78" s="80"/>
      <c r="KL78" s="80"/>
      <c r="KM78" s="80"/>
      <c r="KN78" s="80"/>
      <c r="KO78" s="80"/>
      <c r="KP78" s="80"/>
      <c r="KQ78" s="80"/>
      <c r="KR78" s="80"/>
      <c r="KS78" s="80"/>
      <c r="KT78" s="80"/>
      <c r="KU78" s="80"/>
      <c r="KV78" s="80"/>
      <c r="KW78" s="80"/>
      <c r="KX78" s="80"/>
      <c r="KY78" s="80"/>
      <c r="KZ78" s="80"/>
      <c r="LA78" s="80"/>
      <c r="LB78" s="80"/>
      <c r="LC78" s="80"/>
      <c r="LD78" s="80"/>
      <c r="LE78" s="80"/>
      <c r="LF78" s="80"/>
      <c r="LG78" s="80"/>
      <c r="LH78" s="80"/>
      <c r="LI78" s="80"/>
      <c r="LJ78" s="80"/>
      <c r="LK78" s="80"/>
      <c r="LL78" s="80"/>
      <c r="LM78" s="80"/>
      <c r="LN78" s="80"/>
      <c r="LO78" s="80"/>
      <c r="LP78" s="80"/>
      <c r="LQ78" s="80"/>
      <c r="LR78" s="80"/>
      <c r="LS78" s="80"/>
      <c r="LT78" s="80"/>
      <c r="LU78" s="80"/>
      <c r="LV78" s="80"/>
      <c r="LW78" s="80"/>
      <c r="LX78" s="80"/>
      <c r="LY78" s="80"/>
      <c r="LZ78" s="80"/>
      <c r="MA78" s="80"/>
      <c r="MB78" s="80"/>
      <c r="MC78" s="80"/>
      <c r="MD78" s="80"/>
      <c r="ME78" s="80"/>
      <c r="MF78" s="80"/>
      <c r="MG78" s="80"/>
      <c r="MH78" s="80"/>
      <c r="MI78" s="80"/>
      <c r="MJ78" s="80"/>
      <c r="MK78" s="80"/>
      <c r="ML78" s="80"/>
      <c r="MM78" s="80"/>
      <c r="MN78" s="80"/>
      <c r="MO78" s="80"/>
      <c r="MP78" s="80"/>
      <c r="MQ78" s="80"/>
      <c r="MR78" s="80"/>
      <c r="MS78" s="80"/>
      <c r="MT78" s="80"/>
      <c r="MU78" s="80"/>
      <c r="MV78" s="80"/>
      <c r="MW78" s="80"/>
      <c r="MX78" s="80"/>
      <c r="MY78" s="80"/>
      <c r="MZ78" s="80"/>
      <c r="NA78" s="80"/>
      <c r="NB78" s="80"/>
      <c r="NC78" s="80"/>
      <c r="ND78" s="80"/>
      <c r="NE78" s="80"/>
      <c r="NF78" s="80"/>
      <c r="NG78" s="80"/>
      <c r="NH78" s="80"/>
      <c r="NI78" s="80"/>
      <c r="NJ78" s="80"/>
      <c r="NK78" s="80"/>
      <c r="NL78" s="80"/>
      <c r="NM78" s="80"/>
      <c r="NN78" s="80"/>
      <c r="NO78" s="80"/>
      <c r="NP78" s="80"/>
      <c r="NQ78" s="80"/>
      <c r="NR78" s="80"/>
      <c r="NS78" s="80"/>
      <c r="NT78" s="80"/>
      <c r="NU78" s="80"/>
      <c r="NV78" s="80"/>
      <c r="NW78" s="80"/>
      <c r="NX78" s="80"/>
      <c r="NY78" s="80"/>
      <c r="NZ78" s="80"/>
      <c r="OA78" s="80"/>
      <c r="OB78" s="80"/>
      <c r="OC78" s="80"/>
      <c r="OD78" s="80"/>
      <c r="OE78" s="80"/>
      <c r="OF78" s="80"/>
      <c r="OG78" s="80"/>
      <c r="OH78" s="80"/>
      <c r="OI78" s="80"/>
      <c r="OJ78" s="80"/>
      <c r="OK78" s="80"/>
      <c r="OL78" s="80"/>
      <c r="OM78" s="80"/>
      <c r="ON78" s="80"/>
      <c r="OO78" s="80"/>
      <c r="OP78" s="80"/>
      <c r="OQ78" s="80"/>
      <c r="OR78" s="80"/>
      <c r="OS78" s="80"/>
      <c r="OT78" s="80"/>
      <c r="OU78" s="80"/>
      <c r="OV78" s="80"/>
      <c r="OW78" s="80"/>
      <c r="OX78" s="80"/>
      <c r="OY78" s="80"/>
      <c r="OZ78" s="80"/>
      <c r="PA78" s="80"/>
      <c r="PB78" s="80"/>
      <c r="PC78" s="80"/>
      <c r="PD78" s="80"/>
      <c r="PE78" s="80"/>
      <c r="PF78" s="80"/>
      <c r="PG78" s="80"/>
      <c r="PH78" s="80"/>
      <c r="PI78" s="80"/>
      <c r="PJ78" s="80"/>
      <c r="PK78" s="80"/>
      <c r="PL78" s="80"/>
      <c r="PM78" s="80"/>
      <c r="PN78" s="80"/>
      <c r="PO78" s="80"/>
      <c r="PP78" s="80"/>
      <c r="PQ78" s="80"/>
      <c r="PR78" s="80"/>
      <c r="PS78" s="80"/>
    </row>
    <row r="79" spans="1:435" s="60" customFormat="1" ht="15.75" x14ac:dyDescent="0.25">
      <c r="A79" s="40">
        <v>69</v>
      </c>
      <c r="B79" s="25" t="s">
        <v>278</v>
      </c>
      <c r="C79" s="25" t="s">
        <v>279</v>
      </c>
      <c r="D79" s="58" t="s">
        <v>61</v>
      </c>
      <c r="E79" s="25" t="s">
        <v>168</v>
      </c>
      <c r="F79" s="18" t="s">
        <v>70</v>
      </c>
      <c r="G79" s="57" t="s">
        <v>114</v>
      </c>
      <c r="H79" s="34" t="s">
        <v>273</v>
      </c>
      <c r="I79" s="67" t="s">
        <v>270</v>
      </c>
      <c r="J79" s="52"/>
      <c r="K79" s="129">
        <v>10000</v>
      </c>
      <c r="L79" s="89">
        <v>287</v>
      </c>
      <c r="M79" s="130">
        <v>710</v>
      </c>
      <c r="N79" s="89">
        <v>120</v>
      </c>
      <c r="O79" s="89">
        <v>304</v>
      </c>
      <c r="P79" s="89">
        <v>709</v>
      </c>
      <c r="Q79" s="89">
        <v>0</v>
      </c>
      <c r="R79" s="89">
        <v>2130</v>
      </c>
      <c r="S79" s="89">
        <v>591</v>
      </c>
      <c r="T79" s="89">
        <v>1539</v>
      </c>
      <c r="U79" s="131">
        <v>9409</v>
      </c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/>
      <c r="CA79" s="80"/>
      <c r="CB79" s="80"/>
      <c r="CC79" s="80"/>
      <c r="CD79" s="80"/>
      <c r="CE79" s="80"/>
      <c r="CF79" s="80"/>
      <c r="CG79" s="80"/>
      <c r="CH79" s="80"/>
      <c r="CI79" s="80"/>
      <c r="CJ79" s="80"/>
      <c r="CK79" s="80"/>
      <c r="CL79" s="80"/>
      <c r="CM79" s="80"/>
      <c r="CN79" s="80"/>
      <c r="CO79" s="80"/>
      <c r="CP79" s="80"/>
      <c r="CQ79" s="80"/>
      <c r="CR79" s="80"/>
      <c r="CS79" s="80"/>
      <c r="CT79" s="80"/>
      <c r="CU79" s="80"/>
      <c r="CV79" s="80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0"/>
      <c r="FX79" s="80"/>
      <c r="FY79" s="80"/>
      <c r="FZ79" s="80"/>
      <c r="GA79" s="80"/>
      <c r="GB79" s="80"/>
      <c r="GC79" s="80"/>
      <c r="GD79" s="80"/>
      <c r="GE79" s="80"/>
      <c r="GF79" s="80"/>
      <c r="GG79" s="80"/>
      <c r="GH79" s="80"/>
      <c r="GI79" s="80"/>
      <c r="GJ79" s="80"/>
      <c r="GK79" s="80"/>
      <c r="GL79" s="80"/>
      <c r="GM79" s="80"/>
      <c r="GN79" s="80"/>
      <c r="GO79" s="80"/>
      <c r="GP79" s="80"/>
      <c r="GQ79" s="80"/>
      <c r="GR79" s="80"/>
      <c r="GS79" s="80"/>
      <c r="GT79" s="80"/>
      <c r="GU79" s="80"/>
      <c r="GV79" s="80"/>
      <c r="GW79" s="80"/>
      <c r="GX79" s="80"/>
      <c r="GY79" s="80"/>
      <c r="GZ79" s="80"/>
      <c r="HA79" s="80"/>
      <c r="HB79" s="80"/>
      <c r="HC79" s="80"/>
      <c r="HD79" s="80"/>
      <c r="HE79" s="80"/>
      <c r="HF79" s="80"/>
      <c r="HG79" s="80"/>
      <c r="HH79" s="80"/>
      <c r="HI79" s="80"/>
      <c r="HJ79" s="80"/>
      <c r="HK79" s="80"/>
      <c r="HL79" s="80"/>
      <c r="HM79" s="80"/>
      <c r="HN79" s="80"/>
      <c r="HO79" s="80"/>
      <c r="HP79" s="80"/>
      <c r="HQ79" s="80"/>
      <c r="HR79" s="80"/>
      <c r="HS79" s="80"/>
      <c r="HT79" s="80"/>
      <c r="HU79" s="80"/>
      <c r="HV79" s="80"/>
      <c r="HW79" s="80"/>
      <c r="HX79" s="80"/>
      <c r="HY79" s="80"/>
      <c r="HZ79" s="80"/>
      <c r="IA79" s="80"/>
      <c r="IB79" s="80"/>
      <c r="IC79" s="80"/>
      <c r="ID79" s="80"/>
      <c r="IE79" s="80"/>
      <c r="IF79" s="80"/>
      <c r="IG79" s="80"/>
      <c r="IH79" s="80"/>
      <c r="II79" s="80"/>
      <c r="IJ79" s="80"/>
      <c r="IK79" s="80"/>
      <c r="IL79" s="80"/>
      <c r="IM79" s="80"/>
      <c r="IN79" s="80"/>
      <c r="IO79" s="80"/>
      <c r="IP79" s="80"/>
      <c r="IQ79" s="80"/>
      <c r="IR79" s="80"/>
      <c r="IS79" s="80"/>
      <c r="IT79" s="80"/>
      <c r="IU79" s="80"/>
      <c r="IV79" s="80"/>
      <c r="IW79" s="80"/>
      <c r="IX79" s="80"/>
      <c r="IY79" s="80"/>
      <c r="IZ79" s="80"/>
      <c r="JA79" s="80"/>
      <c r="JB79" s="80"/>
      <c r="JC79" s="80"/>
      <c r="JD79" s="80"/>
      <c r="JE79" s="80"/>
      <c r="JF79" s="80"/>
      <c r="JG79" s="80"/>
      <c r="JH79" s="80"/>
      <c r="JI79" s="80"/>
      <c r="JJ79" s="80"/>
      <c r="JK79" s="80"/>
      <c r="JL79" s="80"/>
      <c r="JM79" s="80"/>
      <c r="JN79" s="80"/>
      <c r="JO79" s="80"/>
      <c r="JP79" s="80"/>
      <c r="JQ79" s="80"/>
      <c r="JR79" s="80"/>
      <c r="JS79" s="80"/>
      <c r="JT79" s="80"/>
      <c r="JU79" s="80"/>
      <c r="JV79" s="80"/>
      <c r="JW79" s="80"/>
      <c r="JX79" s="80"/>
      <c r="JY79" s="80"/>
      <c r="JZ79" s="80"/>
      <c r="KA79" s="80"/>
      <c r="KB79" s="80"/>
      <c r="KC79" s="80"/>
      <c r="KD79" s="80"/>
      <c r="KE79" s="80"/>
      <c r="KF79" s="80"/>
      <c r="KG79" s="80"/>
      <c r="KH79" s="80"/>
      <c r="KI79" s="80"/>
      <c r="KJ79" s="80"/>
      <c r="KK79" s="80"/>
      <c r="KL79" s="80"/>
      <c r="KM79" s="80"/>
      <c r="KN79" s="80"/>
      <c r="KO79" s="80"/>
      <c r="KP79" s="80"/>
      <c r="KQ79" s="80"/>
      <c r="KR79" s="80"/>
      <c r="KS79" s="80"/>
      <c r="KT79" s="80"/>
      <c r="KU79" s="80"/>
      <c r="KV79" s="80"/>
      <c r="KW79" s="80"/>
      <c r="KX79" s="80"/>
      <c r="KY79" s="80"/>
      <c r="KZ79" s="80"/>
      <c r="LA79" s="80"/>
      <c r="LB79" s="80"/>
      <c r="LC79" s="80"/>
      <c r="LD79" s="80"/>
      <c r="LE79" s="80"/>
      <c r="LF79" s="80"/>
      <c r="LG79" s="80"/>
      <c r="LH79" s="80"/>
      <c r="LI79" s="80"/>
      <c r="LJ79" s="80"/>
      <c r="LK79" s="80"/>
      <c r="LL79" s="80"/>
      <c r="LM79" s="80"/>
      <c r="LN79" s="80"/>
      <c r="LO79" s="80"/>
      <c r="LP79" s="80"/>
      <c r="LQ79" s="80"/>
      <c r="LR79" s="80"/>
      <c r="LS79" s="80"/>
      <c r="LT79" s="80"/>
      <c r="LU79" s="80"/>
      <c r="LV79" s="80"/>
      <c r="LW79" s="80"/>
      <c r="LX79" s="80"/>
      <c r="LY79" s="80"/>
      <c r="LZ79" s="80"/>
      <c r="MA79" s="80"/>
      <c r="MB79" s="80"/>
      <c r="MC79" s="80"/>
      <c r="MD79" s="80"/>
      <c r="ME79" s="80"/>
      <c r="MF79" s="80"/>
      <c r="MG79" s="80"/>
      <c r="MH79" s="80"/>
      <c r="MI79" s="80"/>
      <c r="MJ79" s="80"/>
      <c r="MK79" s="80"/>
      <c r="ML79" s="80"/>
      <c r="MM79" s="80"/>
      <c r="MN79" s="80"/>
      <c r="MO79" s="80"/>
      <c r="MP79" s="80"/>
      <c r="MQ79" s="80"/>
      <c r="MR79" s="80"/>
      <c r="MS79" s="80"/>
      <c r="MT79" s="80"/>
      <c r="MU79" s="80"/>
      <c r="MV79" s="80"/>
      <c r="MW79" s="80"/>
      <c r="MX79" s="80"/>
      <c r="MY79" s="80"/>
      <c r="MZ79" s="80"/>
      <c r="NA79" s="80"/>
      <c r="NB79" s="80"/>
      <c r="NC79" s="80"/>
      <c r="ND79" s="80"/>
      <c r="NE79" s="80"/>
      <c r="NF79" s="80"/>
      <c r="NG79" s="80"/>
      <c r="NH79" s="80"/>
      <c r="NI79" s="80"/>
      <c r="NJ79" s="80"/>
      <c r="NK79" s="80"/>
      <c r="NL79" s="80"/>
      <c r="NM79" s="80"/>
      <c r="NN79" s="80"/>
      <c r="NO79" s="80"/>
      <c r="NP79" s="80"/>
      <c r="NQ79" s="80"/>
      <c r="NR79" s="80"/>
      <c r="NS79" s="80"/>
      <c r="NT79" s="80"/>
      <c r="NU79" s="80"/>
      <c r="NV79" s="80"/>
      <c r="NW79" s="80"/>
      <c r="NX79" s="80"/>
      <c r="NY79" s="80"/>
      <c r="NZ79" s="80"/>
      <c r="OA79" s="80"/>
      <c r="OB79" s="80"/>
      <c r="OC79" s="80"/>
      <c r="OD79" s="80"/>
      <c r="OE79" s="80"/>
      <c r="OF79" s="80"/>
      <c r="OG79" s="80"/>
      <c r="OH79" s="80"/>
      <c r="OI79" s="80"/>
      <c r="OJ79" s="80"/>
      <c r="OK79" s="80"/>
      <c r="OL79" s="80"/>
      <c r="OM79" s="80"/>
      <c r="ON79" s="80"/>
      <c r="OO79" s="80"/>
      <c r="OP79" s="80"/>
      <c r="OQ79" s="80"/>
      <c r="OR79" s="80"/>
      <c r="OS79" s="80"/>
      <c r="OT79" s="80"/>
      <c r="OU79" s="80"/>
      <c r="OV79" s="80"/>
      <c r="OW79" s="80"/>
      <c r="OX79" s="80"/>
      <c r="OY79" s="80"/>
      <c r="OZ79" s="80"/>
      <c r="PA79" s="80"/>
      <c r="PB79" s="80"/>
      <c r="PC79" s="80"/>
      <c r="PD79" s="80"/>
      <c r="PE79" s="80"/>
      <c r="PF79" s="80"/>
      <c r="PG79" s="80"/>
      <c r="PH79" s="80"/>
      <c r="PI79" s="80"/>
      <c r="PJ79" s="80"/>
      <c r="PK79" s="80"/>
      <c r="PL79" s="80"/>
      <c r="PM79" s="80"/>
      <c r="PN79" s="80"/>
      <c r="PO79" s="80"/>
      <c r="PP79" s="80"/>
      <c r="PQ79" s="80"/>
      <c r="PR79" s="80"/>
      <c r="PS79" s="80"/>
    </row>
    <row r="80" spans="1:435" s="60" customFormat="1" ht="16.5" customHeight="1" x14ac:dyDescent="0.25">
      <c r="A80" s="40">
        <v>70</v>
      </c>
      <c r="B80" s="18" t="s">
        <v>159</v>
      </c>
      <c r="C80" s="18" t="s">
        <v>160</v>
      </c>
      <c r="D80" s="18" t="s">
        <v>67</v>
      </c>
      <c r="E80" s="18" t="s">
        <v>161</v>
      </c>
      <c r="F80" s="18" t="s">
        <v>70</v>
      </c>
      <c r="G80" s="20" t="s">
        <v>116</v>
      </c>
      <c r="H80" s="23">
        <v>45174</v>
      </c>
      <c r="I80" s="22" t="s">
        <v>269</v>
      </c>
      <c r="J80" s="22"/>
      <c r="K80" s="64">
        <v>18000</v>
      </c>
      <c r="L80" s="87">
        <f>K80*2.87%</f>
        <v>516.6</v>
      </c>
      <c r="M80" s="87">
        <f>K80*7.1%</f>
        <v>1277.9999999999998</v>
      </c>
      <c r="N80" s="87">
        <f>(K80*1.2)/100</f>
        <v>216</v>
      </c>
      <c r="O80" s="87">
        <f>K80*3.04%</f>
        <v>547.20000000000005</v>
      </c>
      <c r="P80" s="87">
        <f>K80*7.09%</f>
        <v>1276.2</v>
      </c>
      <c r="Q80" s="87">
        <v>0</v>
      </c>
      <c r="R80" s="87">
        <f>SUM(L80:Q80)</f>
        <v>3834</v>
      </c>
      <c r="S80" s="87">
        <f>L80+O80+Q80</f>
        <v>1063.8000000000002</v>
      </c>
      <c r="T80" s="87">
        <f>M80+N80+P80</f>
        <v>2770.2</v>
      </c>
      <c r="U80" s="120">
        <f>K80-S80</f>
        <v>16936.2</v>
      </c>
    </row>
    <row r="81" spans="1:435" s="60" customFormat="1" ht="16.5" customHeight="1" x14ac:dyDescent="0.25">
      <c r="A81" s="40">
        <v>71</v>
      </c>
      <c r="B81" s="18" t="s">
        <v>202</v>
      </c>
      <c r="C81" s="18" t="s">
        <v>203</v>
      </c>
      <c r="D81" s="18" t="s">
        <v>65</v>
      </c>
      <c r="E81" s="18" t="s">
        <v>80</v>
      </c>
      <c r="F81" s="18" t="s">
        <v>70</v>
      </c>
      <c r="G81" s="20" t="s">
        <v>116</v>
      </c>
      <c r="H81" s="23">
        <v>45413</v>
      </c>
      <c r="I81" s="52" t="s">
        <v>268</v>
      </c>
      <c r="J81" s="52"/>
      <c r="K81" s="64">
        <v>18000</v>
      </c>
      <c r="L81" s="87">
        <f>K81*2.87%</f>
        <v>516.6</v>
      </c>
      <c r="M81" s="87">
        <f>K81*7.1%</f>
        <v>1277.9999999999998</v>
      </c>
      <c r="N81" s="87">
        <f>(K81*1.2)/100</f>
        <v>216</v>
      </c>
      <c r="O81" s="87">
        <f>K81*3.04%</f>
        <v>547.20000000000005</v>
      </c>
      <c r="P81" s="87">
        <f>K81*7.09%</f>
        <v>1276.2</v>
      </c>
      <c r="Q81" s="87">
        <v>0</v>
      </c>
      <c r="R81" s="87">
        <f>SUM(L81:Q81)</f>
        <v>3834</v>
      </c>
      <c r="S81" s="87">
        <f>L81+O81+Q81</f>
        <v>1063.8000000000002</v>
      </c>
      <c r="T81" s="87">
        <f>M81+N81+P81</f>
        <v>2770.2</v>
      </c>
      <c r="U81" s="120">
        <f>K81-S81</f>
        <v>16936.2</v>
      </c>
    </row>
    <row r="82" spans="1:435" s="60" customFormat="1" ht="16.5" customHeight="1" x14ac:dyDescent="0.25">
      <c r="A82" s="40">
        <v>72</v>
      </c>
      <c r="B82" s="18" t="s">
        <v>192</v>
      </c>
      <c r="C82" s="18" t="s">
        <v>193</v>
      </c>
      <c r="D82" s="47" t="s">
        <v>61</v>
      </c>
      <c r="E82" s="18" t="s">
        <v>51</v>
      </c>
      <c r="F82" s="18" t="s">
        <v>70</v>
      </c>
      <c r="G82" s="20" t="s">
        <v>114</v>
      </c>
      <c r="H82" s="23">
        <v>45387</v>
      </c>
      <c r="I82" s="52" t="s">
        <v>268</v>
      </c>
      <c r="J82" s="52"/>
      <c r="K82" s="64">
        <v>10000</v>
      </c>
      <c r="L82" s="87">
        <f>K82*2.87%</f>
        <v>287</v>
      </c>
      <c r="M82" s="87">
        <f>K82*7.1%</f>
        <v>709.99999999999989</v>
      </c>
      <c r="N82" s="87">
        <f>(K82*1.2)/100</f>
        <v>120</v>
      </c>
      <c r="O82" s="87">
        <f>K82*3.04%</f>
        <v>304</v>
      </c>
      <c r="P82" s="87">
        <f>K82*7.09%</f>
        <v>709</v>
      </c>
      <c r="Q82" s="87">
        <v>0</v>
      </c>
      <c r="R82" s="87">
        <f>SUM(L82:Q82)</f>
        <v>2130</v>
      </c>
      <c r="S82" s="87">
        <f>L82+O82+Q82</f>
        <v>591</v>
      </c>
      <c r="T82" s="87">
        <f>M82+N82+P82</f>
        <v>1539</v>
      </c>
      <c r="U82" s="120">
        <f>K82-S82</f>
        <v>9409</v>
      </c>
    </row>
    <row r="83" spans="1:435" s="114" customFormat="1" ht="16.5" customHeight="1" x14ac:dyDescent="0.25">
      <c r="A83" s="40">
        <v>73</v>
      </c>
      <c r="B83" s="18" t="s">
        <v>194</v>
      </c>
      <c r="C83" s="18" t="s">
        <v>195</v>
      </c>
      <c r="D83" s="47" t="s">
        <v>55</v>
      </c>
      <c r="E83" s="18" t="s">
        <v>81</v>
      </c>
      <c r="F83" s="18" t="s">
        <v>70</v>
      </c>
      <c r="G83" s="20" t="s">
        <v>114</v>
      </c>
      <c r="H83" s="23">
        <v>45390</v>
      </c>
      <c r="I83" s="22" t="s">
        <v>269</v>
      </c>
      <c r="J83" s="22"/>
      <c r="K83" s="64">
        <v>13000</v>
      </c>
      <c r="L83" s="87">
        <f>K83*2.87%</f>
        <v>373.1</v>
      </c>
      <c r="M83" s="87">
        <f>K83*7.1%</f>
        <v>922.99999999999989</v>
      </c>
      <c r="N83" s="87">
        <f>(K83*1.2)/100</f>
        <v>156</v>
      </c>
      <c r="O83" s="87">
        <f>K83*3.04%</f>
        <v>395.2</v>
      </c>
      <c r="P83" s="87">
        <f>K83*7.09%</f>
        <v>921.7</v>
      </c>
      <c r="Q83" s="87">
        <v>0</v>
      </c>
      <c r="R83" s="87">
        <f>SUM(L83:Q83)</f>
        <v>2769</v>
      </c>
      <c r="S83" s="87">
        <f>L83+O83+Q83</f>
        <v>768.3</v>
      </c>
      <c r="T83" s="87">
        <f>M83+N83+P83</f>
        <v>2000.7</v>
      </c>
      <c r="U83" s="120">
        <f>K83-S83</f>
        <v>12231.7</v>
      </c>
    </row>
    <row r="84" spans="1:435" s="114" customFormat="1" ht="16.5" customHeight="1" x14ac:dyDescent="0.25">
      <c r="A84" s="40">
        <v>74</v>
      </c>
      <c r="B84" s="18" t="s">
        <v>231</v>
      </c>
      <c r="C84" s="18" t="s">
        <v>232</v>
      </c>
      <c r="D84" s="18" t="s">
        <v>233</v>
      </c>
      <c r="E84" s="25" t="s">
        <v>59</v>
      </c>
      <c r="F84" s="18" t="s">
        <v>70</v>
      </c>
      <c r="G84" s="20" t="s">
        <v>114</v>
      </c>
      <c r="H84" s="26">
        <v>45568</v>
      </c>
      <c r="I84" s="52" t="s">
        <v>268</v>
      </c>
      <c r="J84" s="52"/>
      <c r="K84" s="64">
        <v>10000</v>
      </c>
      <c r="L84" s="87">
        <f>K84*2.87%</f>
        <v>287</v>
      </c>
      <c r="M84" s="87">
        <f>K84*7.1%</f>
        <v>709.99999999999989</v>
      </c>
      <c r="N84" s="87">
        <f>(K84*1.2)/100</f>
        <v>120</v>
      </c>
      <c r="O84" s="87">
        <f>K84*3.04%</f>
        <v>304</v>
      </c>
      <c r="P84" s="87">
        <f>K84*7.09%</f>
        <v>709</v>
      </c>
      <c r="Q84" s="87">
        <v>0</v>
      </c>
      <c r="R84" s="87">
        <f>SUM(L84:Q84)</f>
        <v>2130</v>
      </c>
      <c r="S84" s="87">
        <f>L84+O84+Q84</f>
        <v>591</v>
      </c>
      <c r="T84" s="87">
        <f>M84+N84+P84</f>
        <v>1539</v>
      </c>
      <c r="U84" s="120">
        <f>K84-S84</f>
        <v>9409</v>
      </c>
    </row>
    <row r="85" spans="1:435" s="114" customFormat="1" ht="16.5" customHeight="1" x14ac:dyDescent="0.25">
      <c r="A85" s="40">
        <v>75</v>
      </c>
      <c r="B85" s="25" t="s">
        <v>317</v>
      </c>
      <c r="C85" s="25" t="s">
        <v>318</v>
      </c>
      <c r="D85" s="25" t="s">
        <v>150</v>
      </c>
      <c r="E85" s="25" t="s">
        <v>257</v>
      </c>
      <c r="F85" s="18" t="s">
        <v>70</v>
      </c>
      <c r="G85" s="57" t="s">
        <v>116</v>
      </c>
      <c r="H85" s="34" t="s">
        <v>310</v>
      </c>
      <c r="I85" s="68" t="s">
        <v>270</v>
      </c>
      <c r="J85" s="94"/>
      <c r="K85" s="112">
        <v>15000</v>
      </c>
      <c r="L85" s="113">
        <v>430.5</v>
      </c>
      <c r="M85" s="113">
        <v>1065</v>
      </c>
      <c r="N85" s="113">
        <v>180</v>
      </c>
      <c r="O85" s="113">
        <v>456</v>
      </c>
      <c r="P85" s="113">
        <v>1063.5</v>
      </c>
      <c r="Q85" s="113">
        <v>0</v>
      </c>
      <c r="R85" s="113">
        <v>3195</v>
      </c>
      <c r="S85" s="113">
        <v>886.5</v>
      </c>
      <c r="T85" s="113">
        <v>2308.5</v>
      </c>
      <c r="U85" s="113">
        <v>14113.5</v>
      </c>
    </row>
    <row r="86" spans="1:435" s="114" customFormat="1" ht="15.75" customHeight="1" x14ac:dyDescent="0.25">
      <c r="A86" s="40">
        <v>76</v>
      </c>
      <c r="B86" s="19" t="s">
        <v>91</v>
      </c>
      <c r="C86" s="19" t="s">
        <v>92</v>
      </c>
      <c r="D86" s="19" t="s">
        <v>64</v>
      </c>
      <c r="E86" s="19" t="s">
        <v>99</v>
      </c>
      <c r="F86" s="19" t="s">
        <v>70</v>
      </c>
      <c r="G86" s="20" t="s">
        <v>116</v>
      </c>
      <c r="H86" s="21">
        <v>44517</v>
      </c>
      <c r="I86" s="52" t="s">
        <v>268</v>
      </c>
      <c r="J86" s="52"/>
      <c r="K86" s="84">
        <v>18000</v>
      </c>
      <c r="L86" s="87">
        <f>K86*2.87%</f>
        <v>516.6</v>
      </c>
      <c r="M86" s="87">
        <f>K86*7.1%</f>
        <v>1277.9999999999998</v>
      </c>
      <c r="N86" s="87">
        <f>(K86*1.2)/100</f>
        <v>216</v>
      </c>
      <c r="O86" s="87">
        <f>K86*3.04%</f>
        <v>547.20000000000005</v>
      </c>
      <c r="P86" s="87">
        <f>K86*7.09%</f>
        <v>1276.2</v>
      </c>
      <c r="Q86" s="87">
        <v>0</v>
      </c>
      <c r="R86" s="87">
        <f>SUM(L86:Q86)</f>
        <v>3834</v>
      </c>
      <c r="S86" s="87">
        <f>L86+O86+Q86</f>
        <v>1063.8000000000002</v>
      </c>
      <c r="T86" s="87">
        <f>M86+N86+P86</f>
        <v>2770.2</v>
      </c>
      <c r="U86" s="120">
        <f>K86-S86</f>
        <v>16936.2</v>
      </c>
    </row>
    <row r="87" spans="1:435" s="114" customFormat="1" ht="15.75" customHeight="1" x14ac:dyDescent="0.25">
      <c r="A87" s="40">
        <v>77</v>
      </c>
      <c r="B87" s="25" t="s">
        <v>263</v>
      </c>
      <c r="C87" s="25" t="s">
        <v>264</v>
      </c>
      <c r="D87" s="25" t="s">
        <v>225</v>
      </c>
      <c r="E87" s="61" t="s">
        <v>265</v>
      </c>
      <c r="F87" s="18" t="s">
        <v>70</v>
      </c>
      <c r="G87" s="57" t="s">
        <v>115</v>
      </c>
      <c r="H87" s="34" t="s">
        <v>266</v>
      </c>
      <c r="I87" s="128" t="s">
        <v>268</v>
      </c>
      <c r="J87" s="52"/>
      <c r="K87" s="64">
        <v>18000</v>
      </c>
      <c r="L87" s="87">
        <v>516.6</v>
      </c>
      <c r="M87" s="87">
        <v>1278</v>
      </c>
      <c r="N87" s="87">
        <v>216</v>
      </c>
      <c r="O87" s="87">
        <v>547.20000000000005</v>
      </c>
      <c r="P87" s="87">
        <v>1276.2</v>
      </c>
      <c r="Q87" s="87">
        <v>0</v>
      </c>
      <c r="R87" s="87">
        <v>3834</v>
      </c>
      <c r="S87" s="87">
        <v>1063.8000000000002</v>
      </c>
      <c r="T87" s="87">
        <v>2770.2</v>
      </c>
      <c r="U87" s="120">
        <v>16936.2</v>
      </c>
    </row>
    <row r="88" spans="1:435" s="114" customFormat="1" ht="15.75" customHeight="1" x14ac:dyDescent="0.25">
      <c r="A88" s="40">
        <v>78</v>
      </c>
      <c r="B88" s="19" t="s">
        <v>86</v>
      </c>
      <c r="C88" s="19" t="s">
        <v>87</v>
      </c>
      <c r="D88" s="19" t="s">
        <v>64</v>
      </c>
      <c r="E88" s="19" t="s">
        <v>57</v>
      </c>
      <c r="F88" s="19" t="s">
        <v>70</v>
      </c>
      <c r="G88" s="20" t="s">
        <v>116</v>
      </c>
      <c r="H88" s="21">
        <v>44478</v>
      </c>
      <c r="I88" s="128" t="s">
        <v>268</v>
      </c>
      <c r="J88" s="52"/>
      <c r="K88" s="84">
        <v>15000</v>
      </c>
      <c r="L88" s="87">
        <f>K88*2.87%</f>
        <v>430.5</v>
      </c>
      <c r="M88" s="87">
        <f>K88*7.1%</f>
        <v>1065</v>
      </c>
      <c r="N88" s="87">
        <f>(K88*1.2)/100</f>
        <v>180</v>
      </c>
      <c r="O88" s="87">
        <f>K88*3.04%</f>
        <v>456</v>
      </c>
      <c r="P88" s="87">
        <f>K88*7.09%</f>
        <v>1063.5</v>
      </c>
      <c r="Q88" s="87">
        <v>0</v>
      </c>
      <c r="R88" s="87">
        <f>SUM(L88:Q88)</f>
        <v>3195</v>
      </c>
      <c r="S88" s="87">
        <f>L88+O88+Q88</f>
        <v>886.5</v>
      </c>
      <c r="T88" s="87">
        <f>M88+N88+P88</f>
        <v>2308.5</v>
      </c>
      <c r="U88" s="120">
        <f>K88-S88</f>
        <v>14113.5</v>
      </c>
    </row>
    <row r="89" spans="1:435" s="8" customFormat="1" ht="16.5" customHeight="1" x14ac:dyDescent="0.25">
      <c r="A89" s="133">
        <v>53</v>
      </c>
      <c r="B89" s="134" t="s">
        <v>135</v>
      </c>
      <c r="C89" s="134" t="s">
        <v>134</v>
      </c>
      <c r="D89" s="134" t="s">
        <v>55</v>
      </c>
      <c r="E89" s="134" t="s">
        <v>81</v>
      </c>
      <c r="F89" s="134" t="s">
        <v>70</v>
      </c>
      <c r="G89" s="135" t="s">
        <v>114</v>
      </c>
      <c r="H89" s="136">
        <v>44774</v>
      </c>
      <c r="I89" s="137" t="s">
        <v>269</v>
      </c>
      <c r="J89" s="137" t="s">
        <v>328</v>
      </c>
      <c r="K89" s="138"/>
      <c r="L89" s="139"/>
      <c r="M89" s="139"/>
      <c r="N89" s="139"/>
      <c r="O89" s="139"/>
      <c r="P89" s="139"/>
      <c r="Q89" s="139"/>
      <c r="R89" s="139"/>
      <c r="S89" s="139"/>
      <c r="T89" s="139"/>
      <c r="U89" s="140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6"/>
      <c r="BR89" s="76"/>
      <c r="BS89" s="76"/>
      <c r="BT89" s="76"/>
      <c r="BU89" s="76"/>
      <c r="BV89" s="76"/>
      <c r="BW89" s="76"/>
      <c r="BX89" s="76"/>
      <c r="BY89" s="76"/>
      <c r="BZ89" s="76"/>
      <c r="CA89" s="76"/>
      <c r="CB89" s="76"/>
      <c r="CC89" s="76"/>
      <c r="CD89" s="76"/>
      <c r="CE89" s="76"/>
      <c r="CF89" s="76"/>
      <c r="CG89" s="76"/>
      <c r="CH89" s="76"/>
      <c r="CI89" s="76"/>
      <c r="CJ89" s="76"/>
      <c r="CK89" s="76"/>
      <c r="CL89" s="76"/>
      <c r="CM89" s="76"/>
      <c r="CN89" s="76"/>
      <c r="CO89" s="76"/>
      <c r="CP89" s="76"/>
      <c r="CQ89" s="76"/>
      <c r="CR89" s="76"/>
      <c r="CS89" s="76"/>
      <c r="CT89" s="76"/>
      <c r="CU89" s="76"/>
      <c r="CV89" s="76"/>
      <c r="CW89" s="76"/>
      <c r="CX89" s="76"/>
      <c r="CY89" s="76"/>
      <c r="CZ89" s="76"/>
      <c r="DA89" s="76"/>
      <c r="DB89" s="76"/>
      <c r="DC89" s="76"/>
      <c r="DD89" s="76"/>
      <c r="DE89" s="76"/>
      <c r="DF89" s="76"/>
      <c r="DG89" s="76"/>
      <c r="DH89" s="76"/>
      <c r="DI89" s="76"/>
      <c r="DJ89" s="76"/>
      <c r="DK89" s="76"/>
      <c r="DL89" s="76"/>
      <c r="DM89" s="76"/>
      <c r="DN89" s="76"/>
      <c r="DO89" s="76"/>
      <c r="DP89" s="76"/>
      <c r="DQ89" s="76"/>
      <c r="DR89" s="76"/>
      <c r="DS89" s="76"/>
      <c r="DT89" s="76"/>
      <c r="DU89" s="76"/>
      <c r="DV89" s="76"/>
      <c r="DW89" s="76"/>
      <c r="DX89" s="76"/>
      <c r="DY89" s="76"/>
      <c r="DZ89" s="76"/>
      <c r="EA89" s="76"/>
      <c r="EB89" s="76"/>
      <c r="EC89" s="76"/>
      <c r="ED89" s="76"/>
      <c r="EE89" s="76"/>
      <c r="EF89" s="76"/>
      <c r="EG89" s="76"/>
      <c r="EH89" s="76"/>
      <c r="EI89" s="76"/>
      <c r="EJ89" s="76"/>
      <c r="EK89" s="76"/>
      <c r="EL89" s="76"/>
      <c r="EM89" s="76"/>
      <c r="EN89" s="76"/>
      <c r="EO89" s="76"/>
      <c r="EP89" s="76"/>
      <c r="EQ89" s="76"/>
      <c r="ER89" s="76"/>
      <c r="ES89" s="76"/>
      <c r="ET89" s="76"/>
      <c r="EU89" s="76"/>
      <c r="EV89" s="76"/>
      <c r="EW89" s="76"/>
      <c r="EX89" s="76"/>
      <c r="EY89" s="76"/>
      <c r="EZ89" s="76"/>
      <c r="FA89" s="76"/>
      <c r="FB89" s="76"/>
      <c r="FC89" s="76"/>
      <c r="FD89" s="76"/>
      <c r="FE89" s="76"/>
      <c r="FF89" s="76"/>
      <c r="FG89" s="76"/>
      <c r="FH89" s="76"/>
      <c r="FI89" s="76"/>
      <c r="FJ89" s="76"/>
      <c r="FK89" s="76"/>
      <c r="FL89" s="76"/>
      <c r="FM89" s="76"/>
      <c r="FN89" s="76"/>
      <c r="FO89" s="76"/>
      <c r="FP89" s="76"/>
      <c r="FQ89" s="76"/>
      <c r="FR89" s="76"/>
      <c r="FS89" s="76"/>
      <c r="FT89" s="76"/>
      <c r="FU89" s="76"/>
      <c r="FV89" s="76"/>
      <c r="FW89" s="76"/>
      <c r="FX89" s="76"/>
      <c r="FY89" s="76"/>
      <c r="FZ89" s="76"/>
      <c r="GA89" s="76"/>
      <c r="GB89" s="76"/>
      <c r="GC89" s="76"/>
      <c r="GD89" s="76"/>
      <c r="GE89" s="76"/>
      <c r="GF89" s="76"/>
      <c r="GG89" s="76"/>
      <c r="GH89" s="76"/>
      <c r="GI89" s="76"/>
      <c r="GJ89" s="76"/>
      <c r="GK89" s="76"/>
      <c r="GL89" s="76"/>
      <c r="GM89" s="76"/>
      <c r="GN89" s="76"/>
      <c r="GO89" s="76"/>
      <c r="GP89" s="76"/>
      <c r="GQ89" s="76"/>
      <c r="GR89" s="76"/>
      <c r="GS89" s="76"/>
      <c r="GT89" s="76"/>
      <c r="GU89" s="76"/>
      <c r="GV89" s="76"/>
      <c r="GW89" s="76"/>
      <c r="GX89" s="76"/>
      <c r="GY89" s="76"/>
      <c r="GZ89" s="76"/>
      <c r="HA89" s="76"/>
      <c r="HB89" s="76"/>
      <c r="HC89" s="76"/>
      <c r="HD89" s="76"/>
      <c r="HE89" s="76"/>
      <c r="HF89" s="76"/>
      <c r="HG89" s="76"/>
      <c r="HH89" s="76"/>
      <c r="HI89" s="76"/>
      <c r="HJ89" s="76"/>
      <c r="HK89" s="76"/>
      <c r="HL89" s="76"/>
      <c r="HM89" s="76"/>
      <c r="HN89" s="76"/>
      <c r="HO89" s="76"/>
      <c r="HP89" s="76"/>
      <c r="HQ89" s="76"/>
      <c r="HR89" s="76"/>
      <c r="HS89" s="76"/>
      <c r="HT89" s="76"/>
      <c r="HU89" s="76"/>
      <c r="HV89" s="76"/>
      <c r="HW89" s="76"/>
      <c r="HX89" s="76"/>
      <c r="HY89" s="76"/>
      <c r="HZ89" s="76"/>
      <c r="IA89" s="76"/>
      <c r="IB89" s="76"/>
      <c r="IC89" s="76"/>
      <c r="ID89" s="76"/>
      <c r="IE89" s="76"/>
      <c r="IF89" s="76"/>
      <c r="IG89" s="76"/>
      <c r="IH89" s="76"/>
      <c r="II89" s="76"/>
      <c r="IJ89" s="76"/>
      <c r="IK89" s="76"/>
      <c r="IL89" s="76"/>
      <c r="IM89" s="76"/>
      <c r="IN89" s="76"/>
      <c r="IO89" s="76"/>
      <c r="IP89" s="76"/>
      <c r="IQ89" s="76"/>
      <c r="IR89" s="76"/>
      <c r="IS89" s="76"/>
      <c r="IT89" s="76"/>
      <c r="IU89" s="76"/>
      <c r="IV89" s="76"/>
      <c r="IW89" s="76"/>
      <c r="IX89" s="76"/>
      <c r="IY89" s="76"/>
      <c r="IZ89" s="76"/>
      <c r="JA89" s="76"/>
      <c r="JB89" s="76"/>
      <c r="JC89" s="76"/>
      <c r="JD89" s="76"/>
      <c r="JE89" s="76"/>
      <c r="JF89" s="76"/>
      <c r="JG89" s="76"/>
      <c r="JH89" s="76"/>
      <c r="JI89" s="76"/>
      <c r="JJ89" s="76"/>
      <c r="JK89" s="76"/>
      <c r="JL89" s="76"/>
      <c r="JM89" s="76"/>
      <c r="JN89" s="76"/>
      <c r="JO89" s="76"/>
      <c r="JP89" s="76"/>
      <c r="JQ89" s="76"/>
      <c r="JR89" s="76"/>
      <c r="JS89" s="76"/>
      <c r="JT89" s="76"/>
      <c r="JU89" s="76"/>
      <c r="JV89" s="76"/>
      <c r="JW89" s="76"/>
      <c r="JX89" s="76"/>
      <c r="JY89" s="76"/>
      <c r="JZ89" s="76"/>
      <c r="KA89" s="76"/>
      <c r="KB89" s="76"/>
      <c r="KC89" s="76"/>
      <c r="KD89" s="76"/>
      <c r="KE89" s="76"/>
      <c r="KF89" s="76"/>
      <c r="KG89" s="76"/>
      <c r="KH89" s="76"/>
      <c r="KI89" s="76"/>
      <c r="KJ89" s="76"/>
      <c r="KK89" s="76"/>
      <c r="KL89" s="76"/>
      <c r="KM89" s="76"/>
      <c r="KN89" s="76"/>
      <c r="KO89" s="76"/>
      <c r="KP89" s="76"/>
      <c r="KQ89" s="76"/>
      <c r="KR89" s="76"/>
      <c r="KS89" s="76"/>
      <c r="KT89" s="76"/>
      <c r="KU89" s="76"/>
      <c r="KV89" s="76"/>
      <c r="KW89" s="76"/>
      <c r="KX89" s="76"/>
      <c r="KY89" s="76"/>
      <c r="KZ89" s="76"/>
      <c r="LA89" s="76"/>
      <c r="LB89" s="76"/>
      <c r="LC89" s="76"/>
      <c r="LD89" s="76"/>
      <c r="LE89" s="76"/>
      <c r="LF89" s="76"/>
      <c r="LG89" s="76"/>
      <c r="LH89" s="76"/>
      <c r="LI89" s="76"/>
      <c r="LJ89" s="76"/>
      <c r="LK89" s="76"/>
      <c r="LL89" s="76"/>
      <c r="LM89" s="76"/>
      <c r="LN89" s="76"/>
      <c r="LO89" s="76"/>
      <c r="LP89" s="76"/>
      <c r="LQ89" s="76"/>
      <c r="LR89" s="76"/>
      <c r="LS89" s="76"/>
      <c r="LT89" s="76"/>
      <c r="LU89" s="76"/>
      <c r="LV89" s="76"/>
      <c r="LW89" s="76"/>
      <c r="LX89" s="76"/>
      <c r="LY89" s="76"/>
      <c r="LZ89" s="76"/>
      <c r="MA89" s="76"/>
      <c r="MB89" s="76"/>
      <c r="MC89" s="76"/>
      <c r="MD89" s="76"/>
      <c r="ME89" s="76"/>
      <c r="MF89" s="76"/>
      <c r="MG89" s="76"/>
      <c r="MH89" s="76"/>
      <c r="MI89" s="76"/>
      <c r="MJ89" s="76"/>
      <c r="MK89" s="76"/>
      <c r="ML89" s="76"/>
      <c r="MM89" s="76"/>
      <c r="MN89" s="76"/>
      <c r="MO89" s="76"/>
      <c r="MP89" s="76"/>
      <c r="MQ89" s="76"/>
      <c r="MR89" s="76"/>
      <c r="MS89" s="76"/>
      <c r="MT89" s="76"/>
      <c r="MU89" s="76"/>
      <c r="MV89" s="76"/>
      <c r="MW89" s="76"/>
      <c r="MX89" s="76"/>
      <c r="MY89" s="76"/>
      <c r="MZ89" s="76"/>
      <c r="NA89" s="76"/>
      <c r="NB89" s="76"/>
      <c r="NC89" s="76"/>
      <c r="ND89" s="76"/>
      <c r="NE89" s="76"/>
      <c r="NF89" s="76"/>
      <c r="NG89" s="76"/>
      <c r="NH89" s="76"/>
      <c r="NI89" s="76"/>
      <c r="NJ89" s="76"/>
      <c r="NK89" s="76"/>
      <c r="NL89" s="76"/>
      <c r="NM89" s="76"/>
      <c r="NN89" s="76"/>
      <c r="NO89" s="76"/>
      <c r="NP89" s="76"/>
      <c r="NQ89" s="76"/>
      <c r="NR89" s="76"/>
      <c r="NS89" s="76"/>
      <c r="NT89" s="76"/>
      <c r="NU89" s="76"/>
      <c r="NV89" s="76"/>
      <c r="NW89" s="76"/>
      <c r="NX89" s="76"/>
      <c r="NY89" s="76"/>
      <c r="NZ89" s="76"/>
      <c r="OA89" s="76"/>
      <c r="OB89" s="76"/>
      <c r="OC89" s="76"/>
      <c r="OD89" s="76"/>
      <c r="OE89" s="76"/>
      <c r="OF89" s="76"/>
      <c r="OG89" s="76"/>
      <c r="OH89" s="76"/>
      <c r="OI89" s="76"/>
      <c r="OJ89" s="76"/>
      <c r="OK89" s="76"/>
      <c r="OL89" s="76"/>
      <c r="OM89" s="76"/>
      <c r="ON89" s="76"/>
      <c r="OO89" s="76"/>
      <c r="OP89" s="76"/>
      <c r="OQ89" s="76"/>
      <c r="OR89" s="76"/>
      <c r="OS89" s="76"/>
      <c r="OT89" s="76"/>
      <c r="OU89" s="76"/>
      <c r="OV89" s="76"/>
      <c r="OW89" s="76"/>
      <c r="OX89" s="76"/>
      <c r="OY89" s="76"/>
      <c r="OZ89" s="76"/>
      <c r="PA89" s="76"/>
      <c r="PB89" s="76"/>
      <c r="PC89" s="76"/>
      <c r="PD89" s="76"/>
      <c r="PE89" s="76"/>
      <c r="PF89" s="76"/>
      <c r="PG89" s="76"/>
      <c r="PH89" s="76"/>
      <c r="PI89" s="76"/>
      <c r="PJ89" s="76"/>
      <c r="PK89" s="76"/>
      <c r="PL89" s="76"/>
      <c r="PM89" s="76"/>
      <c r="PN89" s="76"/>
      <c r="PO89" s="76"/>
      <c r="PP89" s="76"/>
      <c r="PQ89" s="76"/>
      <c r="PR89" s="76"/>
      <c r="PS89" s="76"/>
    </row>
    <row r="90" spans="1:435" s="8" customFormat="1" ht="16.5" customHeight="1" x14ac:dyDescent="0.25">
      <c r="A90" s="133">
        <v>50</v>
      </c>
      <c r="B90" s="143" t="s">
        <v>311</v>
      </c>
      <c r="C90" s="143" t="s">
        <v>312</v>
      </c>
      <c r="D90" s="143" t="s">
        <v>64</v>
      </c>
      <c r="E90" s="143" t="s">
        <v>56</v>
      </c>
      <c r="F90" s="141" t="s">
        <v>70</v>
      </c>
      <c r="G90" s="144" t="s">
        <v>116</v>
      </c>
      <c r="H90" s="145" t="s">
        <v>310</v>
      </c>
      <c r="I90" s="146" t="s">
        <v>268</v>
      </c>
      <c r="J90" s="147" t="s">
        <v>329</v>
      </c>
      <c r="K90" s="148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6"/>
      <c r="BR90" s="76"/>
      <c r="BS90" s="76"/>
      <c r="BT90" s="76"/>
      <c r="BU90" s="76"/>
      <c r="BV90" s="76"/>
      <c r="BW90" s="76"/>
      <c r="BX90" s="76"/>
      <c r="BY90" s="76"/>
      <c r="BZ90" s="76"/>
      <c r="CA90" s="76"/>
      <c r="CB90" s="76"/>
      <c r="CC90" s="76"/>
      <c r="CD90" s="76"/>
      <c r="CE90" s="76"/>
      <c r="CF90" s="76"/>
      <c r="CG90" s="76"/>
      <c r="CH90" s="76"/>
      <c r="CI90" s="76"/>
      <c r="CJ90" s="76"/>
      <c r="CK90" s="76"/>
      <c r="CL90" s="76"/>
      <c r="CM90" s="76"/>
      <c r="CN90" s="76"/>
      <c r="CO90" s="76"/>
      <c r="CP90" s="76"/>
      <c r="CQ90" s="76"/>
      <c r="CR90" s="76"/>
      <c r="CS90" s="76"/>
      <c r="CT90" s="76"/>
      <c r="CU90" s="76"/>
      <c r="CV90" s="76"/>
      <c r="CW90" s="76"/>
      <c r="CX90" s="76"/>
      <c r="CY90" s="76"/>
      <c r="CZ90" s="76"/>
      <c r="DA90" s="76"/>
      <c r="DB90" s="76"/>
      <c r="DC90" s="76"/>
      <c r="DD90" s="76"/>
      <c r="DE90" s="76"/>
      <c r="DF90" s="76"/>
      <c r="DG90" s="76"/>
      <c r="DH90" s="76"/>
      <c r="DI90" s="76"/>
      <c r="DJ90" s="76"/>
      <c r="DK90" s="76"/>
      <c r="DL90" s="76"/>
      <c r="DM90" s="76"/>
      <c r="DN90" s="76"/>
      <c r="DO90" s="76"/>
      <c r="DP90" s="76"/>
      <c r="DQ90" s="76"/>
      <c r="DR90" s="76"/>
      <c r="DS90" s="76"/>
      <c r="DT90" s="76"/>
      <c r="DU90" s="76"/>
      <c r="DV90" s="76"/>
      <c r="DW90" s="76"/>
      <c r="DX90" s="76"/>
      <c r="DY90" s="76"/>
      <c r="DZ90" s="76"/>
      <c r="EA90" s="76"/>
      <c r="EB90" s="76"/>
      <c r="EC90" s="76"/>
      <c r="ED90" s="76"/>
      <c r="EE90" s="76"/>
      <c r="EF90" s="76"/>
      <c r="EG90" s="76"/>
      <c r="EH90" s="76"/>
      <c r="EI90" s="76"/>
      <c r="EJ90" s="76"/>
      <c r="EK90" s="76"/>
      <c r="EL90" s="76"/>
      <c r="EM90" s="76"/>
      <c r="EN90" s="76"/>
      <c r="EO90" s="76"/>
      <c r="EP90" s="76"/>
      <c r="EQ90" s="76"/>
      <c r="ER90" s="76"/>
      <c r="ES90" s="76"/>
      <c r="ET90" s="76"/>
      <c r="EU90" s="76"/>
      <c r="EV90" s="76"/>
      <c r="EW90" s="76"/>
      <c r="EX90" s="76"/>
      <c r="EY90" s="76"/>
      <c r="EZ90" s="76"/>
      <c r="FA90" s="76"/>
      <c r="FB90" s="76"/>
      <c r="FC90" s="76"/>
      <c r="FD90" s="76"/>
      <c r="FE90" s="76"/>
      <c r="FF90" s="76"/>
      <c r="FG90" s="76"/>
      <c r="FH90" s="76"/>
      <c r="FI90" s="76"/>
      <c r="FJ90" s="76"/>
      <c r="FK90" s="76"/>
      <c r="FL90" s="76"/>
      <c r="FM90" s="76"/>
      <c r="FN90" s="76"/>
      <c r="FO90" s="76"/>
      <c r="FP90" s="76"/>
      <c r="FQ90" s="76"/>
      <c r="FR90" s="76"/>
      <c r="FS90" s="76"/>
      <c r="FT90" s="76"/>
      <c r="FU90" s="76"/>
      <c r="FV90" s="76"/>
      <c r="FW90" s="76"/>
      <c r="FX90" s="76"/>
      <c r="FY90" s="76"/>
      <c r="FZ90" s="76"/>
      <c r="GA90" s="76"/>
      <c r="GB90" s="76"/>
      <c r="GC90" s="76"/>
      <c r="GD90" s="76"/>
      <c r="GE90" s="76"/>
      <c r="GF90" s="76"/>
      <c r="GG90" s="76"/>
      <c r="GH90" s="76"/>
      <c r="GI90" s="76"/>
      <c r="GJ90" s="76"/>
      <c r="GK90" s="76"/>
      <c r="GL90" s="76"/>
      <c r="GM90" s="76"/>
      <c r="GN90" s="76"/>
      <c r="GO90" s="76"/>
      <c r="GP90" s="76"/>
      <c r="GQ90" s="76"/>
      <c r="GR90" s="76"/>
      <c r="GS90" s="76"/>
      <c r="GT90" s="76"/>
      <c r="GU90" s="76"/>
      <c r="GV90" s="76"/>
      <c r="GW90" s="76"/>
      <c r="GX90" s="76"/>
      <c r="GY90" s="76"/>
      <c r="GZ90" s="76"/>
      <c r="HA90" s="76"/>
      <c r="HB90" s="76"/>
      <c r="HC90" s="76"/>
      <c r="HD90" s="76"/>
      <c r="HE90" s="76"/>
      <c r="HF90" s="76"/>
      <c r="HG90" s="76"/>
      <c r="HH90" s="76"/>
      <c r="HI90" s="76"/>
      <c r="HJ90" s="76"/>
      <c r="HK90" s="76"/>
      <c r="HL90" s="76"/>
      <c r="HM90" s="76"/>
      <c r="HN90" s="76"/>
      <c r="HO90" s="76"/>
      <c r="HP90" s="76"/>
      <c r="HQ90" s="76"/>
      <c r="HR90" s="76"/>
      <c r="HS90" s="76"/>
      <c r="HT90" s="76"/>
      <c r="HU90" s="76"/>
      <c r="HV90" s="76"/>
      <c r="HW90" s="76"/>
      <c r="HX90" s="76"/>
      <c r="HY90" s="76"/>
      <c r="HZ90" s="76"/>
      <c r="IA90" s="76"/>
      <c r="IB90" s="76"/>
      <c r="IC90" s="76"/>
      <c r="ID90" s="76"/>
      <c r="IE90" s="76"/>
      <c r="IF90" s="76"/>
      <c r="IG90" s="76"/>
      <c r="IH90" s="76"/>
      <c r="II90" s="76"/>
      <c r="IJ90" s="76"/>
      <c r="IK90" s="76"/>
      <c r="IL90" s="76"/>
      <c r="IM90" s="76"/>
      <c r="IN90" s="76"/>
      <c r="IO90" s="76"/>
      <c r="IP90" s="76"/>
      <c r="IQ90" s="76"/>
      <c r="IR90" s="76"/>
      <c r="IS90" s="76"/>
      <c r="IT90" s="76"/>
      <c r="IU90" s="76"/>
      <c r="IV90" s="76"/>
      <c r="IW90" s="76"/>
      <c r="IX90" s="76"/>
      <c r="IY90" s="76"/>
      <c r="IZ90" s="76"/>
      <c r="JA90" s="76"/>
      <c r="JB90" s="76"/>
      <c r="JC90" s="76"/>
      <c r="JD90" s="76"/>
      <c r="JE90" s="76"/>
      <c r="JF90" s="76"/>
      <c r="JG90" s="76"/>
      <c r="JH90" s="76"/>
      <c r="JI90" s="76"/>
      <c r="JJ90" s="76"/>
      <c r="JK90" s="76"/>
      <c r="JL90" s="76"/>
      <c r="JM90" s="76"/>
      <c r="JN90" s="76"/>
      <c r="JO90" s="76"/>
      <c r="JP90" s="76"/>
      <c r="JQ90" s="76"/>
      <c r="JR90" s="76"/>
      <c r="JS90" s="76"/>
      <c r="JT90" s="76"/>
      <c r="JU90" s="76"/>
      <c r="JV90" s="76"/>
      <c r="JW90" s="76"/>
      <c r="JX90" s="76"/>
      <c r="JY90" s="76"/>
      <c r="JZ90" s="76"/>
      <c r="KA90" s="76"/>
      <c r="KB90" s="76"/>
      <c r="KC90" s="76"/>
      <c r="KD90" s="76"/>
      <c r="KE90" s="76"/>
      <c r="KF90" s="76"/>
      <c r="KG90" s="76"/>
      <c r="KH90" s="76"/>
      <c r="KI90" s="76"/>
      <c r="KJ90" s="76"/>
      <c r="KK90" s="76"/>
      <c r="KL90" s="76"/>
      <c r="KM90" s="76"/>
      <c r="KN90" s="76"/>
      <c r="KO90" s="76"/>
      <c r="KP90" s="76"/>
      <c r="KQ90" s="76"/>
      <c r="KR90" s="76"/>
      <c r="KS90" s="76"/>
      <c r="KT90" s="76"/>
      <c r="KU90" s="76"/>
      <c r="KV90" s="76"/>
      <c r="KW90" s="76"/>
      <c r="KX90" s="76"/>
      <c r="KY90" s="76"/>
      <c r="KZ90" s="76"/>
      <c r="LA90" s="76"/>
      <c r="LB90" s="76"/>
      <c r="LC90" s="76"/>
      <c r="LD90" s="76"/>
      <c r="LE90" s="76"/>
      <c r="LF90" s="76"/>
      <c r="LG90" s="76"/>
      <c r="LH90" s="76"/>
      <c r="LI90" s="76"/>
      <c r="LJ90" s="76"/>
      <c r="LK90" s="76"/>
      <c r="LL90" s="76"/>
      <c r="LM90" s="76"/>
      <c r="LN90" s="76"/>
      <c r="LO90" s="76"/>
      <c r="LP90" s="76"/>
      <c r="LQ90" s="76"/>
      <c r="LR90" s="76"/>
      <c r="LS90" s="76"/>
      <c r="LT90" s="76"/>
      <c r="LU90" s="76"/>
      <c r="LV90" s="76"/>
      <c r="LW90" s="76"/>
      <c r="LX90" s="76"/>
      <c r="LY90" s="76"/>
      <c r="LZ90" s="76"/>
      <c r="MA90" s="76"/>
      <c r="MB90" s="76"/>
      <c r="MC90" s="76"/>
      <c r="MD90" s="76"/>
      <c r="ME90" s="76"/>
      <c r="MF90" s="76"/>
      <c r="MG90" s="76"/>
      <c r="MH90" s="76"/>
      <c r="MI90" s="76"/>
      <c r="MJ90" s="76"/>
      <c r="MK90" s="76"/>
      <c r="ML90" s="76"/>
      <c r="MM90" s="76"/>
      <c r="MN90" s="76"/>
      <c r="MO90" s="76"/>
      <c r="MP90" s="76"/>
      <c r="MQ90" s="76"/>
      <c r="MR90" s="76"/>
      <c r="MS90" s="76"/>
      <c r="MT90" s="76"/>
      <c r="MU90" s="76"/>
      <c r="MV90" s="76"/>
      <c r="MW90" s="76"/>
      <c r="MX90" s="76"/>
      <c r="MY90" s="76"/>
      <c r="MZ90" s="76"/>
      <c r="NA90" s="76"/>
      <c r="NB90" s="76"/>
      <c r="NC90" s="76"/>
      <c r="ND90" s="76"/>
      <c r="NE90" s="76"/>
      <c r="NF90" s="76"/>
      <c r="NG90" s="76"/>
      <c r="NH90" s="76"/>
      <c r="NI90" s="76"/>
      <c r="NJ90" s="76"/>
      <c r="NK90" s="76"/>
      <c r="NL90" s="76"/>
      <c r="NM90" s="76"/>
      <c r="NN90" s="76"/>
      <c r="NO90" s="76"/>
      <c r="NP90" s="76"/>
      <c r="NQ90" s="76"/>
      <c r="NR90" s="76"/>
      <c r="NS90" s="76"/>
      <c r="NT90" s="76"/>
      <c r="NU90" s="76"/>
      <c r="NV90" s="76"/>
      <c r="NW90" s="76"/>
      <c r="NX90" s="76"/>
      <c r="NY90" s="76"/>
      <c r="NZ90" s="76"/>
      <c r="OA90" s="76"/>
      <c r="OB90" s="76"/>
      <c r="OC90" s="76"/>
      <c r="OD90" s="76"/>
      <c r="OE90" s="76"/>
      <c r="OF90" s="76"/>
      <c r="OG90" s="76"/>
      <c r="OH90" s="76"/>
      <c r="OI90" s="76"/>
      <c r="OJ90" s="76"/>
      <c r="OK90" s="76"/>
      <c r="OL90" s="76"/>
      <c r="OM90" s="76"/>
      <c r="ON90" s="76"/>
      <c r="OO90" s="76"/>
      <c r="OP90" s="76"/>
      <c r="OQ90" s="76"/>
      <c r="OR90" s="76"/>
      <c r="OS90" s="76"/>
      <c r="OT90" s="76"/>
      <c r="OU90" s="76"/>
      <c r="OV90" s="76"/>
      <c r="OW90" s="76"/>
      <c r="OX90" s="76"/>
      <c r="OY90" s="76"/>
      <c r="OZ90" s="76"/>
      <c r="PA90" s="76"/>
      <c r="PB90" s="76"/>
      <c r="PC90" s="76"/>
      <c r="PD90" s="76"/>
      <c r="PE90" s="76"/>
      <c r="PF90" s="76"/>
      <c r="PG90" s="76"/>
      <c r="PH90" s="76"/>
      <c r="PI90" s="76"/>
      <c r="PJ90" s="76"/>
      <c r="PK90" s="76"/>
      <c r="PL90" s="76"/>
      <c r="PM90" s="76"/>
      <c r="PN90" s="76"/>
      <c r="PO90" s="76"/>
      <c r="PP90" s="76"/>
      <c r="PQ90" s="76"/>
      <c r="PR90" s="76"/>
      <c r="PS90" s="76"/>
    </row>
    <row r="91" spans="1:435" s="8" customFormat="1" ht="16.5" customHeight="1" x14ac:dyDescent="0.25">
      <c r="A91" s="133">
        <v>42</v>
      </c>
      <c r="B91" s="141" t="s">
        <v>148</v>
      </c>
      <c r="C91" s="141" t="s">
        <v>149</v>
      </c>
      <c r="D91" s="141" t="s">
        <v>64</v>
      </c>
      <c r="E91" s="141" t="s">
        <v>257</v>
      </c>
      <c r="F91" s="141" t="s">
        <v>70</v>
      </c>
      <c r="G91" s="135" t="s">
        <v>116</v>
      </c>
      <c r="H91" s="136">
        <v>44848</v>
      </c>
      <c r="I91" s="137" t="s">
        <v>270</v>
      </c>
      <c r="J91" s="137" t="s">
        <v>329</v>
      </c>
      <c r="K91" s="142"/>
      <c r="L91" s="139"/>
      <c r="M91" s="139"/>
      <c r="N91" s="139"/>
      <c r="O91" s="139"/>
      <c r="P91" s="139"/>
      <c r="Q91" s="139"/>
      <c r="R91" s="139"/>
      <c r="S91" s="139"/>
      <c r="T91" s="139"/>
      <c r="U91" s="140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6"/>
      <c r="CG91" s="76"/>
      <c r="CH91" s="76"/>
      <c r="CI91" s="76"/>
      <c r="CJ91" s="76"/>
      <c r="CK91" s="76"/>
      <c r="CL91" s="76"/>
      <c r="CM91" s="76"/>
      <c r="CN91" s="76"/>
      <c r="CO91" s="76"/>
      <c r="CP91" s="76"/>
      <c r="CQ91" s="76"/>
      <c r="CR91" s="76"/>
      <c r="CS91" s="76"/>
      <c r="CT91" s="76"/>
      <c r="CU91" s="76"/>
      <c r="CV91" s="76"/>
      <c r="CW91" s="76"/>
      <c r="CX91" s="76"/>
      <c r="CY91" s="76"/>
      <c r="CZ91" s="76"/>
      <c r="DA91" s="76"/>
      <c r="DB91" s="76"/>
      <c r="DC91" s="76"/>
      <c r="DD91" s="76"/>
      <c r="DE91" s="76"/>
      <c r="DF91" s="76"/>
      <c r="DG91" s="76"/>
      <c r="DH91" s="76"/>
      <c r="DI91" s="76"/>
      <c r="DJ91" s="76"/>
      <c r="DK91" s="76"/>
      <c r="DL91" s="76"/>
      <c r="DM91" s="76"/>
      <c r="DN91" s="76"/>
      <c r="DO91" s="76"/>
      <c r="DP91" s="76"/>
      <c r="DQ91" s="76"/>
      <c r="DR91" s="76"/>
      <c r="DS91" s="76"/>
      <c r="DT91" s="76"/>
      <c r="DU91" s="76"/>
      <c r="DV91" s="76"/>
      <c r="DW91" s="76"/>
      <c r="DX91" s="76"/>
      <c r="DY91" s="76"/>
      <c r="DZ91" s="76"/>
      <c r="EA91" s="76"/>
      <c r="EB91" s="76"/>
      <c r="EC91" s="76"/>
      <c r="ED91" s="76"/>
      <c r="EE91" s="76"/>
      <c r="EF91" s="76"/>
      <c r="EG91" s="76"/>
      <c r="EH91" s="76"/>
      <c r="EI91" s="76"/>
      <c r="EJ91" s="76"/>
      <c r="EK91" s="76"/>
      <c r="EL91" s="76"/>
      <c r="EM91" s="76"/>
      <c r="EN91" s="76"/>
      <c r="EO91" s="76"/>
      <c r="EP91" s="76"/>
      <c r="EQ91" s="76"/>
      <c r="ER91" s="76"/>
      <c r="ES91" s="76"/>
      <c r="ET91" s="76"/>
      <c r="EU91" s="76"/>
      <c r="EV91" s="76"/>
      <c r="EW91" s="76"/>
      <c r="EX91" s="76"/>
      <c r="EY91" s="76"/>
      <c r="EZ91" s="76"/>
      <c r="FA91" s="76"/>
      <c r="FB91" s="76"/>
      <c r="FC91" s="76"/>
      <c r="FD91" s="76"/>
      <c r="FE91" s="76"/>
      <c r="FF91" s="76"/>
      <c r="FG91" s="76"/>
      <c r="FH91" s="76"/>
      <c r="FI91" s="76"/>
      <c r="FJ91" s="76"/>
      <c r="FK91" s="76"/>
      <c r="FL91" s="76"/>
      <c r="FM91" s="76"/>
      <c r="FN91" s="76"/>
      <c r="FO91" s="76"/>
      <c r="FP91" s="76"/>
      <c r="FQ91" s="76"/>
      <c r="FR91" s="76"/>
      <c r="FS91" s="76"/>
      <c r="FT91" s="76"/>
      <c r="FU91" s="76"/>
      <c r="FV91" s="76"/>
      <c r="FW91" s="76"/>
      <c r="FX91" s="76"/>
      <c r="FY91" s="76"/>
      <c r="FZ91" s="76"/>
      <c r="GA91" s="76"/>
      <c r="GB91" s="76"/>
      <c r="GC91" s="76"/>
      <c r="GD91" s="76"/>
      <c r="GE91" s="76"/>
      <c r="GF91" s="76"/>
      <c r="GG91" s="76"/>
      <c r="GH91" s="76"/>
      <c r="GI91" s="76"/>
      <c r="GJ91" s="76"/>
      <c r="GK91" s="76"/>
      <c r="GL91" s="76"/>
      <c r="GM91" s="76"/>
      <c r="GN91" s="76"/>
      <c r="GO91" s="76"/>
      <c r="GP91" s="76"/>
      <c r="GQ91" s="76"/>
      <c r="GR91" s="76"/>
      <c r="GS91" s="76"/>
      <c r="GT91" s="76"/>
      <c r="GU91" s="76"/>
      <c r="GV91" s="76"/>
      <c r="GW91" s="76"/>
      <c r="GX91" s="76"/>
      <c r="GY91" s="76"/>
      <c r="GZ91" s="76"/>
      <c r="HA91" s="76"/>
      <c r="HB91" s="76"/>
      <c r="HC91" s="76"/>
      <c r="HD91" s="76"/>
      <c r="HE91" s="76"/>
      <c r="HF91" s="76"/>
      <c r="HG91" s="76"/>
      <c r="HH91" s="76"/>
      <c r="HI91" s="76"/>
      <c r="HJ91" s="76"/>
      <c r="HK91" s="76"/>
      <c r="HL91" s="76"/>
      <c r="HM91" s="76"/>
      <c r="HN91" s="76"/>
      <c r="HO91" s="76"/>
      <c r="HP91" s="76"/>
      <c r="HQ91" s="76"/>
      <c r="HR91" s="76"/>
      <c r="HS91" s="76"/>
      <c r="HT91" s="76"/>
      <c r="HU91" s="76"/>
      <c r="HV91" s="76"/>
      <c r="HW91" s="76"/>
      <c r="HX91" s="76"/>
      <c r="HY91" s="76"/>
      <c r="HZ91" s="76"/>
      <c r="IA91" s="76"/>
      <c r="IB91" s="76"/>
      <c r="IC91" s="76"/>
      <c r="ID91" s="76"/>
      <c r="IE91" s="76"/>
      <c r="IF91" s="76"/>
      <c r="IG91" s="76"/>
      <c r="IH91" s="76"/>
      <c r="II91" s="76"/>
      <c r="IJ91" s="76"/>
      <c r="IK91" s="76"/>
      <c r="IL91" s="76"/>
      <c r="IM91" s="76"/>
      <c r="IN91" s="76"/>
      <c r="IO91" s="76"/>
      <c r="IP91" s="76"/>
      <c r="IQ91" s="76"/>
      <c r="IR91" s="76"/>
      <c r="IS91" s="76"/>
      <c r="IT91" s="76"/>
      <c r="IU91" s="76"/>
      <c r="IV91" s="76"/>
      <c r="IW91" s="76"/>
      <c r="IX91" s="76"/>
      <c r="IY91" s="76"/>
      <c r="IZ91" s="76"/>
      <c r="JA91" s="76"/>
      <c r="JB91" s="76"/>
      <c r="JC91" s="76"/>
      <c r="JD91" s="76"/>
      <c r="JE91" s="76"/>
      <c r="JF91" s="76"/>
      <c r="JG91" s="76"/>
      <c r="JH91" s="76"/>
      <c r="JI91" s="76"/>
      <c r="JJ91" s="76"/>
      <c r="JK91" s="76"/>
      <c r="JL91" s="76"/>
      <c r="JM91" s="76"/>
      <c r="JN91" s="76"/>
      <c r="JO91" s="76"/>
      <c r="JP91" s="76"/>
      <c r="JQ91" s="76"/>
      <c r="JR91" s="76"/>
      <c r="JS91" s="76"/>
      <c r="JT91" s="76"/>
      <c r="JU91" s="76"/>
      <c r="JV91" s="76"/>
      <c r="JW91" s="76"/>
      <c r="JX91" s="76"/>
      <c r="JY91" s="76"/>
      <c r="JZ91" s="76"/>
      <c r="KA91" s="76"/>
      <c r="KB91" s="76"/>
      <c r="KC91" s="76"/>
      <c r="KD91" s="76"/>
      <c r="KE91" s="76"/>
      <c r="KF91" s="76"/>
      <c r="KG91" s="76"/>
      <c r="KH91" s="76"/>
      <c r="KI91" s="76"/>
      <c r="KJ91" s="76"/>
      <c r="KK91" s="76"/>
      <c r="KL91" s="76"/>
      <c r="KM91" s="76"/>
      <c r="KN91" s="76"/>
      <c r="KO91" s="76"/>
      <c r="KP91" s="76"/>
      <c r="KQ91" s="76"/>
      <c r="KR91" s="76"/>
      <c r="KS91" s="76"/>
      <c r="KT91" s="76"/>
      <c r="KU91" s="76"/>
      <c r="KV91" s="76"/>
      <c r="KW91" s="76"/>
      <c r="KX91" s="76"/>
      <c r="KY91" s="76"/>
      <c r="KZ91" s="76"/>
      <c r="LA91" s="76"/>
      <c r="LB91" s="76"/>
      <c r="LC91" s="76"/>
      <c r="LD91" s="76"/>
      <c r="LE91" s="76"/>
      <c r="LF91" s="76"/>
      <c r="LG91" s="76"/>
      <c r="LH91" s="76"/>
      <c r="LI91" s="76"/>
      <c r="LJ91" s="76"/>
      <c r="LK91" s="76"/>
      <c r="LL91" s="76"/>
      <c r="LM91" s="76"/>
      <c r="LN91" s="76"/>
      <c r="LO91" s="76"/>
      <c r="LP91" s="76"/>
      <c r="LQ91" s="76"/>
      <c r="LR91" s="76"/>
      <c r="LS91" s="76"/>
      <c r="LT91" s="76"/>
      <c r="LU91" s="76"/>
      <c r="LV91" s="76"/>
      <c r="LW91" s="76"/>
      <c r="LX91" s="76"/>
      <c r="LY91" s="76"/>
      <c r="LZ91" s="76"/>
      <c r="MA91" s="76"/>
      <c r="MB91" s="76"/>
      <c r="MC91" s="76"/>
      <c r="MD91" s="76"/>
      <c r="ME91" s="76"/>
      <c r="MF91" s="76"/>
      <c r="MG91" s="76"/>
      <c r="MH91" s="76"/>
      <c r="MI91" s="76"/>
      <c r="MJ91" s="76"/>
      <c r="MK91" s="76"/>
      <c r="ML91" s="76"/>
      <c r="MM91" s="76"/>
      <c r="MN91" s="76"/>
      <c r="MO91" s="76"/>
      <c r="MP91" s="76"/>
      <c r="MQ91" s="76"/>
      <c r="MR91" s="76"/>
      <c r="MS91" s="76"/>
      <c r="MT91" s="76"/>
      <c r="MU91" s="76"/>
      <c r="MV91" s="76"/>
      <c r="MW91" s="76"/>
      <c r="MX91" s="76"/>
      <c r="MY91" s="76"/>
      <c r="MZ91" s="76"/>
      <c r="NA91" s="76"/>
      <c r="NB91" s="76"/>
      <c r="NC91" s="76"/>
      <c r="ND91" s="76"/>
      <c r="NE91" s="76"/>
      <c r="NF91" s="76"/>
      <c r="NG91" s="76"/>
      <c r="NH91" s="76"/>
      <c r="NI91" s="76"/>
      <c r="NJ91" s="76"/>
      <c r="NK91" s="76"/>
      <c r="NL91" s="76"/>
      <c r="NM91" s="76"/>
      <c r="NN91" s="76"/>
      <c r="NO91" s="76"/>
      <c r="NP91" s="76"/>
      <c r="NQ91" s="76"/>
      <c r="NR91" s="76"/>
      <c r="NS91" s="76"/>
      <c r="NT91" s="76"/>
      <c r="NU91" s="76"/>
      <c r="NV91" s="76"/>
      <c r="NW91" s="76"/>
      <c r="NX91" s="76"/>
      <c r="NY91" s="76"/>
      <c r="NZ91" s="76"/>
      <c r="OA91" s="76"/>
      <c r="OB91" s="76"/>
      <c r="OC91" s="76"/>
      <c r="OD91" s="76"/>
      <c r="OE91" s="76"/>
      <c r="OF91" s="76"/>
      <c r="OG91" s="76"/>
      <c r="OH91" s="76"/>
      <c r="OI91" s="76"/>
      <c r="OJ91" s="76"/>
      <c r="OK91" s="76"/>
      <c r="OL91" s="76"/>
      <c r="OM91" s="76"/>
      <c r="ON91" s="76"/>
      <c r="OO91" s="76"/>
      <c r="OP91" s="76"/>
      <c r="OQ91" s="76"/>
      <c r="OR91" s="76"/>
      <c r="OS91" s="76"/>
      <c r="OT91" s="76"/>
      <c r="OU91" s="76"/>
      <c r="OV91" s="76"/>
      <c r="OW91" s="76"/>
      <c r="OX91" s="76"/>
      <c r="OY91" s="76"/>
      <c r="OZ91" s="76"/>
      <c r="PA91" s="76"/>
      <c r="PB91" s="76"/>
      <c r="PC91" s="76"/>
      <c r="PD91" s="76"/>
      <c r="PE91" s="76"/>
      <c r="PF91" s="76"/>
      <c r="PG91" s="76"/>
      <c r="PH91" s="76"/>
      <c r="PI91" s="76"/>
      <c r="PJ91" s="76"/>
      <c r="PK91" s="76"/>
      <c r="PL91" s="76"/>
      <c r="PM91" s="76"/>
      <c r="PN91" s="76"/>
      <c r="PO91" s="76"/>
      <c r="PP91" s="76"/>
      <c r="PQ91" s="76"/>
      <c r="PR91" s="76"/>
      <c r="PS91" s="76"/>
    </row>
    <row r="92" spans="1:435" ht="31.5" customHeight="1" x14ac:dyDescent="0.25">
      <c r="A92" s="115"/>
      <c r="B92" s="29"/>
      <c r="C92" s="29"/>
      <c r="D92" s="29"/>
      <c r="E92" s="29"/>
      <c r="F92" s="29"/>
      <c r="G92" s="29"/>
      <c r="H92" s="29"/>
      <c r="I92" s="22" t="s">
        <v>1</v>
      </c>
      <c r="J92" s="22"/>
      <c r="K92" s="86">
        <f t="shared" ref="K92:P92" si="41">SUM(K10:K88)</f>
        <v>972100</v>
      </c>
      <c r="L92" s="90">
        <f t="shared" si="41"/>
        <v>24799.669999999987</v>
      </c>
      <c r="M92" s="90">
        <f t="shared" si="41"/>
        <v>61351.1</v>
      </c>
      <c r="N92" s="90">
        <f t="shared" si="41"/>
        <v>10369.200000000001</v>
      </c>
      <c r="O92" s="90">
        <f t="shared" si="41"/>
        <v>26268.640000000007</v>
      </c>
      <c r="P92" s="90">
        <f t="shared" si="41"/>
        <v>61264.689999999966</v>
      </c>
      <c r="Q92" s="89">
        <v>0</v>
      </c>
      <c r="R92" s="90">
        <f>SUM(R10:R88)</f>
        <v>184053.3</v>
      </c>
      <c r="S92" s="90">
        <f>SUM(S10:S88)</f>
        <v>51068.310000000027</v>
      </c>
      <c r="T92" s="90">
        <f>SUM(T10:T88)</f>
        <v>132984.98999999996</v>
      </c>
      <c r="U92" s="90">
        <f>SUM(U10:U88)</f>
        <v>921031.68999999959</v>
      </c>
    </row>
    <row r="93" spans="1:435" ht="17.25" customHeight="1" x14ac:dyDescent="0.25">
      <c r="A93" s="62"/>
      <c r="Q93" s="55"/>
      <c r="R93" s="3"/>
      <c r="S93" s="3"/>
      <c r="T93" s="54"/>
      <c r="U93" s="65"/>
      <c r="V93" s="66"/>
      <c r="W93" s="3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</row>
    <row r="94" spans="1:435" ht="17.25" customHeight="1" x14ac:dyDescent="0.25">
      <c r="A94" s="62"/>
      <c r="Q94" s="54"/>
      <c r="R94" s="3"/>
      <c r="S94" s="10"/>
      <c r="T94" s="54"/>
      <c r="U94" s="65"/>
      <c r="V94" s="66"/>
      <c r="W94" s="3"/>
    </row>
    <row r="95" spans="1:435" ht="17.25" customHeight="1" x14ac:dyDescent="0.25">
      <c r="A95" s="62"/>
      <c r="Q95" s="54"/>
      <c r="R95" s="3"/>
      <c r="S95" s="10"/>
      <c r="T95" s="3"/>
      <c r="U95" s="54"/>
      <c r="V95" s="50"/>
      <c r="W95" s="3"/>
    </row>
    <row r="96" spans="1:435" ht="17.25" customHeight="1" x14ac:dyDescent="0.25">
      <c r="A96" s="92"/>
      <c r="B96" s="11"/>
      <c r="C96" s="11"/>
      <c r="D96" s="161"/>
      <c r="G96"/>
      <c r="H96" s="62"/>
      <c r="L96" s="74"/>
      <c r="M96" s="3"/>
      <c r="N96" s="3"/>
      <c r="O96" s="3"/>
      <c r="P96" s="3"/>
      <c r="Q96" s="54"/>
      <c r="R96" s="3"/>
      <c r="S96" s="3"/>
      <c r="T96" s="3"/>
      <c r="U96" s="54"/>
      <c r="V96" s="3"/>
      <c r="W96" s="3"/>
    </row>
    <row r="97" spans="1:19" ht="17.25" customHeight="1" x14ac:dyDescent="0.25">
      <c r="A97" s="93"/>
      <c r="B97" s="11"/>
      <c r="C97" s="11"/>
      <c r="D97" s="161"/>
      <c r="E97" s="162"/>
      <c r="F97"/>
      <c r="G97"/>
      <c r="H97" s="62"/>
      <c r="J97" s="16"/>
      <c r="M97" s="162"/>
    </row>
    <row r="98" spans="1:19" ht="17.25" customHeight="1" x14ac:dyDescent="0.25">
      <c r="A98" s="93"/>
      <c r="B98" s="11"/>
      <c r="C98" s="11"/>
      <c r="D98" s="161"/>
      <c r="E98" s="162"/>
      <c r="F98"/>
      <c r="G98"/>
      <c r="H98" s="62"/>
      <c r="J98" s="16"/>
      <c r="M98" s="162"/>
    </row>
    <row r="99" spans="1:19" ht="17.25" customHeight="1" x14ac:dyDescent="0.25">
      <c r="A99" s="93"/>
      <c r="B99" s="11"/>
      <c r="C99" s="11"/>
      <c r="D99" s="161"/>
      <c r="F99"/>
      <c r="G99"/>
      <c r="H99" s="62"/>
      <c r="J99" s="16"/>
    </row>
    <row r="100" spans="1:19" ht="17.25" customHeight="1" x14ac:dyDescent="0.25">
      <c r="A100" s="93"/>
      <c r="B100" s="9"/>
      <c r="C100" s="9"/>
      <c r="D100" s="161"/>
      <c r="F100"/>
      <c r="G100"/>
      <c r="H100" s="62"/>
      <c r="J100" s="16"/>
    </row>
    <row r="101" spans="1:19" ht="17.25" customHeight="1" x14ac:dyDescent="0.25">
      <c r="A101" s="93"/>
      <c r="B101" s="91" t="s">
        <v>294</v>
      </c>
      <c r="C101" s="14"/>
      <c r="D101" s="161"/>
      <c r="E101" s="16"/>
      <c r="F101" s="71" t="s">
        <v>246</v>
      </c>
      <c r="G101"/>
      <c r="H101" s="54"/>
      <c r="I101" s="12"/>
      <c r="J101" s="16"/>
      <c r="K101" s="13"/>
      <c r="L101" s="73"/>
      <c r="M101" s="62"/>
      <c r="N101" s="63"/>
      <c r="O101" s="51" t="s">
        <v>219</v>
      </c>
      <c r="P101" s="15"/>
      <c r="Q101" s="56"/>
      <c r="R101" s="56"/>
      <c r="S101" s="56"/>
    </row>
    <row r="102" spans="1:19" ht="17.25" customHeight="1" x14ac:dyDescent="0.25">
      <c r="A102" s="93"/>
      <c r="B102" s="9" t="s">
        <v>221</v>
      </c>
      <c r="C102" s="9"/>
      <c r="D102" s="161"/>
      <c r="E102" s="16"/>
      <c r="F102" s="72" t="s">
        <v>224</v>
      </c>
      <c r="G102"/>
      <c r="H102" s="62"/>
      <c r="J102" s="16"/>
      <c r="L102" s="73"/>
      <c r="M102" s="62"/>
      <c r="N102" s="54"/>
      <c r="O102" s="15" t="s">
        <v>220</v>
      </c>
      <c r="P102" s="15"/>
    </row>
    <row r="103" spans="1:19" ht="17.25" customHeight="1" x14ac:dyDescent="0.25">
      <c r="A103" s="11"/>
      <c r="B103" s="11"/>
      <c r="C103" s="16"/>
      <c r="D103" s="161"/>
      <c r="E103" s="48"/>
      <c r="F103"/>
      <c r="G103" s="54"/>
      <c r="H103" s="11"/>
      <c r="I103" s="54"/>
      <c r="J103" s="16"/>
      <c r="K103" s="73"/>
      <c r="L103" s="62"/>
      <c r="M103" s="54"/>
      <c r="N103" s="3"/>
      <c r="O103" s="3"/>
    </row>
  </sheetData>
  <autoFilter ref="A7:W92" xr:uid="{00000000-0009-0000-0000-000001000000}">
    <filterColumn colId="8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  <sortState xmlns:xlrd2="http://schemas.microsoft.com/office/spreadsheetml/2017/richdata2" ref="A12:W92">
      <sortCondition ref="C7:C92"/>
    </sortState>
  </autoFilter>
  <mergeCells count="25">
    <mergeCell ref="L7:R7"/>
    <mergeCell ref="S7:T7"/>
    <mergeCell ref="S8:S9"/>
    <mergeCell ref="T8:T9"/>
    <mergeCell ref="U7:U9"/>
    <mergeCell ref="L8:M8"/>
    <mergeCell ref="N8:N9"/>
    <mergeCell ref="O8:P8"/>
    <mergeCell ref="Q8:Q9"/>
    <mergeCell ref="R8:R9"/>
    <mergeCell ref="D96:D103"/>
    <mergeCell ref="E97:E98"/>
    <mergeCell ref="M97:M98"/>
    <mergeCell ref="A2:W2"/>
    <mergeCell ref="A3:W3"/>
    <mergeCell ref="A4:W4"/>
    <mergeCell ref="A5:W5"/>
    <mergeCell ref="A7:A9"/>
    <mergeCell ref="B7:B9"/>
    <mergeCell ref="C7:C9"/>
    <mergeCell ref="D7:D9"/>
    <mergeCell ref="E7:E9"/>
    <mergeCell ref="F7:F9"/>
    <mergeCell ref="H7:I8"/>
    <mergeCell ref="K7:K9"/>
  </mergeCells>
  <conditionalFormatting sqref="B48">
    <cfRule type="duplicateValues" dxfId="4" priority="294"/>
  </conditionalFormatting>
  <conditionalFormatting sqref="B44">
    <cfRule type="duplicateValues" dxfId="3" priority="276"/>
  </conditionalFormatting>
  <conditionalFormatting sqref="B58">
    <cfRule type="duplicateValues" dxfId="2" priority="4978"/>
  </conditionalFormatting>
  <conditionalFormatting sqref="B83">
    <cfRule type="duplicateValues" dxfId="1" priority="36"/>
  </conditionalFormatting>
  <conditionalFormatting sqref="B91 B61:B66 B20:B22 B41:B43 B10:B18 B45:B57 B24:B37">
    <cfRule type="duplicateValues" dxfId="0" priority="5717"/>
  </conditionalFormatting>
  <pageMargins left="0.23622047244094491" right="0.23622047244094491" top="0.74803149606299213" bottom="0.74803149606299213" header="0.31496062992125984" footer="0.31496062992125984"/>
  <pageSetup paperSize="5" scale="43" fitToHeight="0" orientation="landscape" verticalDpi="4294967293" r:id="rId1"/>
  <headerFooter>
    <oddFooter xml:space="preserve">&amp;C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NOMINA INTERNA </vt:lpstr>
      <vt:lpstr>SERVICIOS PRESTADOS </vt:lpstr>
      <vt:lpstr>'NOMINA INTERNA '!Área_de_impresión</vt:lpstr>
      <vt:lpstr>'NOMINA INTERNA '!Títulos_a_imprimir</vt:lpstr>
      <vt:lpstr>'SERVICIOS PRESTADOS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Danilda Abreu Ureña</dc:creator>
  <cp:lastModifiedBy>CALIDAD</cp:lastModifiedBy>
  <cp:lastPrinted>2025-11-18T18:43:43Z</cp:lastPrinted>
  <dcterms:created xsi:type="dcterms:W3CDTF">2021-03-11T12:14:44Z</dcterms:created>
  <dcterms:modified xsi:type="dcterms:W3CDTF">2026-03-03T13:34:54Z</dcterms:modified>
</cp:coreProperties>
</file>